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80fd69f3535534e5/Dokumente/1 - Shared Folder/21 - New Long Form/Download Files/1 - Free Downloads/2 - Ready to Publish/"/>
    </mc:Choice>
  </mc:AlternateContent>
  <xr:revisionPtr revIDLastSave="26" documentId="13_ncr:1_{D269DC6C-95D0-1347-8732-22196002A83A}" xr6:coauthVersionLast="47" xr6:coauthVersionMax="47" xr10:uidLastSave="{C2EE3F4D-6275-4485-BD91-21EA238CAD56}"/>
  <bookViews>
    <workbookView xWindow="-96" yWindow="-96" windowWidth="23232" windowHeight="13152" xr2:uid="{00000000-000D-0000-FFFF-FFFF00000000}"/>
  </bookViews>
  <sheets>
    <sheet name="Start Here" sheetId="2" r:id="rId1"/>
    <sheet name="Report (Original)"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9" i="1" l="1"/>
  <c r="J40" i="1"/>
  <c r="J41" i="1"/>
  <c r="J38" i="1"/>
  <c r="J30" i="1"/>
  <c r="J31" i="1"/>
  <c r="J32" i="1"/>
  <c r="J33" i="1"/>
  <c r="J34" i="1"/>
  <c r="J29" i="1"/>
  <c r="O6" i="1"/>
  <c r="O5" i="1"/>
  <c r="O4" i="1"/>
  <c r="O11" i="1" a="1"/>
  <c r="O10" i="1" a="1"/>
  <c r="I19" i="1" l="1"/>
  <c r="J19" i="1"/>
  <c r="I20" i="1"/>
  <c r="J20" i="1"/>
  <c r="I21" i="1"/>
  <c r="J21" i="1"/>
  <c r="I22" i="1"/>
  <c r="J22" i="1"/>
  <c r="I23" i="1"/>
  <c r="J23" i="1"/>
  <c r="I24" i="1"/>
  <c r="J24" i="1"/>
  <c r="E51" i="1"/>
  <c r="I41" i="1"/>
  <c r="I40" i="1"/>
  <c r="I39" i="1"/>
  <c r="I38" i="1"/>
  <c r="I34" i="1"/>
  <c r="I33" i="1"/>
  <c r="I32" i="1"/>
  <c r="I31" i="1"/>
  <c r="I30" i="1"/>
  <c r="I29" i="1"/>
  <c r="E23" i="1"/>
  <c r="O9" i="1"/>
  <c r="O17" i="1"/>
  <c r="O16" i="1"/>
  <c r="O15" i="1"/>
  <c r="O8" i="1"/>
  <c r="I25" i="1" l="1"/>
  <c r="J25" i="1"/>
  <c r="K21" i="1"/>
  <c r="K22" i="1"/>
  <c r="O7" i="1"/>
  <c r="K20" i="1"/>
  <c r="K23" i="1"/>
  <c r="K19" i="1"/>
  <c r="K24" i="1"/>
  <c r="O12" i="1" l="1"/>
  <c r="K2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<sst xmlns="http://schemas.openxmlformats.org/spreadsheetml/2006/main" count="233" uniqueCount="121">
  <si>
    <t>Date</t>
  </si>
  <si>
    <t>Client</t>
  </si>
  <si>
    <t>Project</t>
  </si>
  <si>
    <t>Service</t>
  </si>
  <si>
    <t>Revenue</t>
  </si>
  <si>
    <t>Status</t>
  </si>
  <si>
    <t>SUMMARY</t>
  </si>
  <si>
    <t>GreenLeaf Café</t>
  </si>
  <si>
    <t>Website Redesign</t>
  </si>
  <si>
    <t>Web Design</t>
  </si>
  <si>
    <t>Paid</t>
  </si>
  <si>
    <t>Total Revenue</t>
  </si>
  <si>
    <t>UrbanNest Realty</t>
  </si>
  <si>
    <t>Property Brochure</t>
  </si>
  <si>
    <t>Presentation Design</t>
  </si>
  <si>
    <t>Total Costs</t>
  </si>
  <si>
    <t>Average Project Value</t>
  </si>
  <si>
    <t>BrightPath Coaching</t>
  </si>
  <si>
    <t>Brand Refresh</t>
  </si>
  <si>
    <t>Branding</t>
  </si>
  <si>
    <t>Net Profit</t>
  </si>
  <si>
    <t>Peak Fitness</t>
  </si>
  <si>
    <t>Landing Page</t>
  </si>
  <si>
    <t>Profit Margin</t>
  </si>
  <si>
    <t>Maple &amp; Co.</t>
  </si>
  <si>
    <t>Monthly Content</t>
  </si>
  <si>
    <t>Content Support</t>
  </si>
  <si>
    <t>Outstanding Invoices</t>
  </si>
  <si>
    <t>Oakline Consulting</t>
  </si>
  <si>
    <t>Investor Deck</t>
  </si>
  <si>
    <t>Menu &amp; Signage</t>
  </si>
  <si>
    <t>Listing Campaign</t>
  </si>
  <si>
    <t>Course Sales Page</t>
  </si>
  <si>
    <t>Member Onboarding</t>
  </si>
  <si>
    <t>Largest Project</t>
  </si>
  <si>
    <t>Spring Campaign</t>
  </si>
  <si>
    <t>Website Refresh</t>
  </si>
  <si>
    <t>Number of Clients</t>
  </si>
  <si>
    <t>Summer Campaign</t>
  </si>
  <si>
    <t>Sales Deck</t>
  </si>
  <si>
    <t>Outstanding</t>
  </si>
  <si>
    <t>Month</t>
  </si>
  <si>
    <t>Costs</t>
  </si>
  <si>
    <t>Profit</t>
  </si>
  <si>
    <t>Workbook Design</t>
  </si>
  <si>
    <t>Jan</t>
  </si>
  <si>
    <t>Monthly Avg Profit</t>
  </si>
  <si>
    <t>Campaign Landing Page</t>
  </si>
  <si>
    <t>Feb</t>
  </si>
  <si>
    <t>Mar</t>
  </si>
  <si>
    <t>Quarterly Report</t>
  </si>
  <si>
    <t>Apr</t>
  </si>
  <si>
    <t>Outstanding Count</t>
  </si>
  <si>
    <t>May</t>
  </si>
  <si>
    <t>TOTAL</t>
  </si>
  <si>
    <t>Jun</t>
  </si>
  <si>
    <t>COST DATA</t>
  </si>
  <si>
    <t>Category</t>
  </si>
  <si>
    <t>Description</t>
  </si>
  <si>
    <t>Related Client</t>
  </si>
  <si>
    <t>Amount</t>
  </si>
  <si>
    <t>Software &amp; Subscriptions</t>
  </si>
  <si>
    <t>Adobe Creative Cloud</t>
  </si>
  <si>
    <t>General</t>
  </si>
  <si>
    <t>Revenue by Client</t>
  </si>
  <si>
    <t>Freelancers &amp; Contractors</t>
  </si>
  <si>
    <t>Copywriting support</t>
  </si>
  <si>
    <t>% of Total</t>
  </si>
  <si>
    <t>Marketing &amp; Sales</t>
  </si>
  <si>
    <t>Local networking event</t>
  </si>
  <si>
    <t>Office &amp; Operations</t>
  </si>
  <si>
    <t>Coworking membership</t>
  </si>
  <si>
    <t>Microsoft 365 and hosting</t>
  </si>
  <si>
    <t>Development support</t>
  </si>
  <si>
    <t>Instagram campaign</t>
  </si>
  <si>
    <t>Accounting software</t>
  </si>
  <si>
    <t>Canva and Notion</t>
  </si>
  <si>
    <t>Photography support</t>
  </si>
  <si>
    <t>Cost by Category</t>
  </si>
  <si>
    <t>Email newsletter promotion</t>
  </si>
  <si>
    <t>Laptop accessories</t>
  </si>
  <si>
    <t>Cloud storage and hosting</t>
  </si>
  <si>
    <t>Illustration support</t>
  </si>
  <si>
    <t>Sponsored LinkedIn post</t>
  </si>
  <si>
    <t>Video editing support</t>
  </si>
  <si>
    <t>Client referral gifts</t>
  </si>
  <si>
    <t>Business insurance</t>
  </si>
  <si>
    <t>Portfolio promotion</t>
  </si>
  <si>
    <t>REVENUE DATA</t>
  </si>
  <si>
    <t>CLIENT INSIGHTS</t>
  </si>
  <si>
    <t>Overdue Invoices</t>
  </si>
  <si>
    <t>Overdue Count</t>
  </si>
  <si>
    <t>Financial Report H1 2026</t>
  </si>
  <si>
    <t>Welcome to the Excel Design Class</t>
  </si>
  <si>
    <t>Your practice file: follow along with the video and turn the messy report into a clean, professional one.</t>
  </si>
  <si>
    <t>HOW TO FOLLOW ALONG</t>
  </si>
  <si>
    <t>CLASS ROADMAP</t>
  </si>
  <si>
    <t>1</t>
  </si>
  <si>
    <t>Open the "Report (Original)" tab</t>
  </si>
  <si>
    <t>Workbook structure</t>
  </si>
  <si>
    <t>This is the messy report from the video, all crammed onto one sheet.</t>
  </si>
  <si>
    <t>2</t>
  </si>
  <si>
    <t>Remove visual noise</t>
  </si>
  <si>
    <t>Go to the report  →</t>
  </si>
  <si>
    <t>3</t>
  </si>
  <si>
    <t>Visual content structure</t>
  </si>
  <si>
    <t>Apply the design rules with me</t>
  </si>
  <si>
    <t>Pause the video whenever you like and rebuild the report step by step.</t>
  </si>
  <si>
    <t>4</t>
  </si>
  <si>
    <t>Show information clearly</t>
  </si>
  <si>
    <t>5</t>
  </si>
  <si>
    <t>Use color intentionally</t>
  </si>
  <si>
    <t>Compare before and after</t>
  </si>
  <si>
    <t>At the end, put your clean version next to the original and see the difference.</t>
  </si>
  <si>
    <t>6</t>
  </si>
  <si>
    <t>Guide attention with contrast</t>
  </si>
  <si>
    <t>AFTER THE CLASS</t>
  </si>
  <si>
    <t>Skip the "from scratch" part next time</t>
  </si>
  <si>
    <t>The Excel Design Toolkit gives you ready-to-use worksheet layouts, KPI cards, chart templates, table designs and color palettes, all built on the same design rules you learn in this class. Copy them into your own files instead of designing every report from zero.</t>
  </si>
  <si>
    <t>Optional. Everything in this class works without it.</t>
  </si>
  <si>
    <t>Tip: the "Report (Original)" tab is untouched, so you can always start over from a fresh 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</si>
</sst>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dd\.mm\.yyyy"/>
    <numFmt numFmtId="165" formatCode="&quot;$&quot;#,##0.00"/>
  </numFmts>
  <fonts count="24" x14ac:knownFonts="1">
    <font>
      <sz val="11"/>
      <name val="Calibri"/>
      <family val="2"/>
      <scheme val="minor"/>
    </font>
    <font>
      <sz val="11"/>
      <name val="Calibri"/>
      <family val="2"/>
      <scheme val="minor"/>
    </font>
    <font>
      <b/>
      <sz val="14"/>
      <color rgb="FF1F4E78"/>
      <name val="Calibri"/>
      <family val="2"/>
      <scheme val="minor"/>
    </font>
    <font>
      <sz val="10"/>
      <name val="Calibri"/>
      <family val="2"/>
      <scheme val="minor"/>
    </font>
    <font>
      <b/>
      <sz val="13"/>
      <color rgb="FFC00000"/>
      <name val="Calibri"/>
      <family val="2"/>
      <scheme val="minor"/>
    </font>
    <font>
      <b/>
      <sz val="10"/>
      <name val="Calibri"/>
      <family val="2"/>
      <scheme val="minor"/>
    </font>
    <font>
      <b/>
      <sz val="14"/>
      <color rgb="FFC00000"/>
      <name val="Calibri"/>
      <family val="2"/>
      <scheme val="minor"/>
    </font>
    <font>
      <b/>
      <sz val="20"/>
      <name val="Calibri"/>
      <family val="2"/>
      <scheme val="minor"/>
    </font>
    <font>
      <b/>
      <sz val="14"/>
      <color theme="6"/>
      <name val="Calibri"/>
      <family val="2"/>
      <scheme val="minor"/>
    </font>
    <font>
      <b/>
      <sz val="26"/>
      <color rgb="FF16213F"/>
      <name val="Aptos"/>
      <family val="2"/>
    </font>
    <font>
      <sz val="12"/>
      <color rgb="FF5B6474"/>
      <name val="Aptos"/>
      <family val="2"/>
    </font>
    <font>
      <b/>
      <sz val="10"/>
      <color rgb="FF0F66FF"/>
      <name val="Aptos"/>
      <family val="2"/>
    </font>
    <font>
      <b/>
      <sz val="13"/>
      <color rgb="FF16213F"/>
      <name val="Aptos"/>
      <family val="2"/>
    </font>
    <font>
      <sz val="11"/>
      <color rgb="FF5B6474"/>
      <name val="Aptos"/>
      <family val="2"/>
    </font>
    <font>
      <sz val="11"/>
      <color rgb="FF5B6474"/>
      <name val="Aptos"/>
      <family val="2"/>
    </font>
    <font>
      <b/>
      <u/>
      <sz val="11"/>
      <color rgb="FF0F66FF"/>
      <name val="Aptos"/>
      <family val="2"/>
    </font>
    <font>
      <b/>
      <sz val="10"/>
      <color rgb="FF0F66FF"/>
      <name val="Aptos"/>
      <family val="2"/>
    </font>
    <font>
      <sz val="11"/>
      <color rgb="FF5B6474"/>
      <name val="Aptos"/>
      <family val="2"/>
    </font>
    <font>
      <sz val="11"/>
      <color rgb="FF5B6474"/>
      <name val="Aptos"/>
      <family val="2"/>
    </font>
    <font>
      <b/>
      <sz val="12"/>
      <color rgb="FFFFFFFF"/>
      <name val="Aptos"/>
      <family val="2"/>
    </font>
    <font>
      <b/>
      <sz val="12"/>
      <color rgb="FF16213F"/>
      <name val="Aptos"/>
      <family val="2"/>
    </font>
    <font>
      <b/>
      <sz val="17"/>
      <color rgb="FF16213F"/>
      <name val="Aptos"/>
      <family val="2"/>
    </font>
    <font>
      <sz val="9"/>
      <color rgb="FFA3ABBA"/>
      <name val="Aptos"/>
      <family val="2"/>
    </font>
    <font>
      <sz val="11"/>
      <color rgb="FFA3ABBA"/>
      <name val="Aptos"/>
      <family val="2"/>
    </font>
  </fonts>
  <fills count="7">
    <fill>
      <patternFill patternType="none"/>
    </fill>
    <fill>
      <patternFill patternType="gray125"/>
    </fill>
    <fill>
      <patternFill patternType="solid">
        <fgColor rgb="FFBDD7EE"/>
      </patternFill>
    </fill>
    <fill>
      <patternFill patternType="solid">
        <fgColor rgb="FFF8CBAD"/>
      </patternFill>
    </fill>
    <fill>
      <patternFill patternType="solid">
        <fgColor rgb="FFF5F7FC"/>
        <bgColor indexed="64"/>
      </patternFill>
    </fill>
    <fill>
      <patternFill patternType="solid">
        <fgColor rgb="FFEAF1FF"/>
        <bgColor indexed="64"/>
      </patternFill>
    </fill>
    <fill>
      <patternFill patternType="solid">
        <fgColor rgb="FF0F66FF"/>
        <bgColor indexed="64"/>
      </patternFill>
    </fill>
  </fills>
  <borders count="10">
    <border>
      <left/>
      <right/>
      <top/>
      <bottom/>
      <diagonal/>
    </border>
    <border>
      <left style="thin">
        <color rgb="FF000000"/>
      </left>
      <right style="thin">
        <color rgb="FF808080"/>
      </right>
      <top style="thin">
        <color rgb="FF000000"/>
      </top>
      <bottom style="thin">
        <color rgb="FF808080"/>
      </bottom>
      <diagonal/>
    </border>
    <border>
      <left style="thin">
        <color rgb="FF808080"/>
      </left>
      <right style="thin">
        <color rgb="FF808080"/>
      </right>
      <top style="thin">
        <color rgb="FF000000"/>
      </top>
      <bottom style="thin">
        <color rgb="FF808080"/>
      </bottom>
      <diagonal/>
    </border>
    <border>
      <left style="thin">
        <color rgb="FF808080"/>
      </left>
      <right style="thin">
        <color rgb="FF000000"/>
      </right>
      <top style="thin">
        <color rgb="FF000000"/>
      </top>
      <bottom style="thin">
        <color rgb="FF808080"/>
      </bottom>
      <diagonal/>
    </border>
    <border>
      <left style="thin">
        <color rgb="FF000000"/>
      </left>
      <right style="thin">
        <color rgb="FF808080"/>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style="thin">
        <color rgb="FF808080"/>
      </left>
      <right style="thin">
        <color rgb="FF000000"/>
      </right>
      <top style="thin">
        <color rgb="FF808080"/>
      </top>
      <bottom style="thin">
        <color rgb="FF808080"/>
      </bottom>
      <diagonal/>
    </border>
    <border>
      <left style="thin">
        <color rgb="FF000000"/>
      </left>
      <right style="thin">
        <color rgb="FF808080"/>
      </right>
      <top style="thin">
        <color rgb="FF808080"/>
      </top>
      <bottom style="thin">
        <color rgb="FF000000"/>
      </bottom>
      <diagonal/>
    </border>
    <border>
      <left style="thin">
        <color rgb="FF808080"/>
      </left>
      <right style="thin">
        <color rgb="FF808080"/>
      </right>
      <top style="thin">
        <color rgb="FF808080"/>
      </top>
      <bottom style="thin">
        <color rgb="FF000000"/>
      </bottom>
      <diagonal/>
    </border>
    <border>
      <left style="thin">
        <color rgb="FF808080"/>
      </left>
      <right style="thin">
        <color rgb="FF000000"/>
      </right>
      <top style="thin">
        <color rgb="FF808080"/>
      </top>
      <bottom style="thin">
        <color rgb="FF000000"/>
      </bottom>
      <diagonal/>
    </border>
  </borders>
  <cellStyleXfs count="1">
    <xf numFmtId="0" fontId="0" fillId="0" borderId="0"/>
  </cellStyleXfs>
  <cellXfs count="4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1" xfId="0" applyFont="1" applyFill="1" applyBorder="1"/>
    <xf numFmtId="0" fontId="5" fillId="2" borderId="2" xfId="0" applyFont="1" applyFill="1" applyBorder="1"/>
    <xf numFmtId="0" fontId="5" fillId="2" borderId="3" xfId="0" applyFont="1" applyFill="1" applyBorder="1"/>
    <xf numFmtId="164" fontId="3" fillId="0" borderId="4" xfId="0" applyNumberFormat="1" applyFont="1" applyBorder="1"/>
    <xf numFmtId="0" fontId="3" fillId="0" borderId="5" xfId="0" applyFont="1" applyBorder="1"/>
    <xf numFmtId="0" fontId="3" fillId="0" borderId="6" xfId="0" applyFont="1" applyBorder="1"/>
    <xf numFmtId="0" fontId="3" fillId="0" borderId="7" xfId="0" applyFont="1" applyBorder="1"/>
    <xf numFmtId="0" fontId="3" fillId="0" borderId="9" xfId="0" applyFont="1" applyBorder="1"/>
    <xf numFmtId="0" fontId="3" fillId="0" borderId="8" xfId="0" applyFont="1" applyBorder="1"/>
    <xf numFmtId="0" fontId="6" fillId="0" borderId="0" xfId="0" applyFont="1"/>
    <xf numFmtId="0" fontId="5" fillId="3" borderId="1" xfId="0" applyFont="1" applyFill="1" applyBorder="1"/>
    <xf numFmtId="0" fontId="5" fillId="3" borderId="2" xfId="0" applyFont="1" applyFill="1" applyBorder="1"/>
    <xf numFmtId="0" fontId="5" fillId="3" borderId="3" xfId="0" applyFont="1" applyFill="1" applyBorder="1"/>
    <xf numFmtId="0" fontId="7" fillId="0" borderId="0" xfId="0" applyFont="1"/>
    <xf numFmtId="0" fontId="3" fillId="0" borderId="4" xfId="0" applyFont="1" applyBorder="1"/>
    <xf numFmtId="10" fontId="3" fillId="0" borderId="6" xfId="0" applyNumberFormat="1" applyFont="1" applyBorder="1"/>
    <xf numFmtId="0" fontId="3" fillId="0" borderId="1" xfId="0" applyFont="1" applyBorder="1"/>
    <xf numFmtId="0" fontId="3" fillId="0" borderId="3" xfId="0" applyFont="1" applyBorder="1"/>
    <xf numFmtId="0" fontId="8" fillId="0" borderId="0" xfId="0" applyFont="1"/>
    <xf numFmtId="0" fontId="3" fillId="0" borderId="2" xfId="0" applyFont="1" applyBorder="1"/>
    <xf numFmtId="165" fontId="3" fillId="0" borderId="5" xfId="0" applyNumberFormat="1" applyFont="1" applyBorder="1"/>
    <xf numFmtId="165" fontId="3" fillId="0" borderId="8" xfId="0" applyNumberFormat="1" applyFont="1" applyBorder="1"/>
    <xf numFmtId="165" fontId="3" fillId="0" borderId="6" xfId="0" applyNumberFormat="1" applyFont="1" applyBorder="1"/>
    <xf numFmtId="165" fontId="3" fillId="0" borderId="9" xfId="0" applyNumberFormat="1" applyFont="1" applyBorder="1"/>
    <xf numFmtId="0" fontId="11" fillId="4" borderId="0" xfId="0" applyFont="1" applyFill="1" applyAlignment="1">
      <alignment horizontal="left" vertical="center"/>
    </xf>
    <xf numFmtId="0" fontId="14" fillId="4" borderId="0" xfId="0" applyFont="1" applyFill="1" applyAlignment="1">
      <alignment horizontal="left" vertical="center"/>
    </xf>
    <xf numFmtId="0" fontId="16" fillId="5" borderId="0" xfId="0" applyFont="1" applyFill="1" applyAlignment="1">
      <alignment horizontal="left" vertical="center"/>
    </xf>
    <xf numFmtId="0" fontId="18" fillId="5" borderId="0" xfId="0" applyFont="1" applyFill="1" applyAlignment="1">
      <alignment horizontal="left" vertical="center"/>
    </xf>
    <xf numFmtId="0" fontId="19" fillId="6" borderId="0" xfId="0" applyFont="1" applyFill="1" applyAlignment="1">
      <alignment horizontal="center" vertical="center"/>
    </xf>
    <xf numFmtId="0" fontId="21" fillId="5" borderId="0" xfId="0" applyFont="1" applyFill="1" applyAlignment="1">
      <alignment horizontal="left" vertical="center"/>
    </xf>
    <xf numFmtId="0" fontId="22" fillId="0" borderId="0" xfId="0" applyFont="1" applyAlignment="1">
      <alignment horizontal="left" vertical="center"/>
    </xf>
    <xf numFmtId="0" fontId="12" fillId="4" borderId="0" xfId="0" applyFont="1" applyFill="1" applyAlignment="1">
      <alignment horizontal="left" vertical="center" indent="1"/>
    </xf>
    <xf numFmtId="0" fontId="14" fillId="4" borderId="0" xfId="0" applyFont="1" applyFill="1" applyAlignment="1">
      <alignment horizontal="left" vertical="center" indent="1"/>
    </xf>
    <xf numFmtId="0" fontId="15" fillId="4" borderId="0" xfId="0" applyFont="1" applyFill="1" applyAlignment="1">
      <alignment horizontal="left" vertical="center" indent="1"/>
    </xf>
    <xf numFmtId="0" fontId="20" fillId="4" borderId="0" xfId="0" applyFont="1" applyFill="1" applyAlignment="1">
      <alignment horizontal="left" vertical="center" indent="1"/>
    </xf>
    <xf numFmtId="0" fontId="0" fillId="5" borderId="0" xfId="0" applyFill="1"/>
    <xf numFmtId="0" fontId="17" fillId="5" borderId="0" xfId="0" applyFont="1" applyFill="1" applyAlignment="1">
      <alignment horizontal="left" vertical="top" wrapText="1"/>
    </xf>
    <xf numFmtId="0" fontId="18" fillId="5" borderId="0" xfId="0" applyFont="1" applyFill="1" applyAlignment="1">
      <alignment horizontal="left" vertical="center"/>
    </xf>
    <xf numFmtId="0" fontId="9" fillId="0" borderId="0" xfId="0" applyFont="1" applyAlignment="1">
      <alignment horizontal="left" vertical="center"/>
    </xf>
    <xf numFmtId="0" fontId="0" fillId="0" borderId="0" xfId="0"/>
    <xf numFmtId="0" fontId="10" fillId="0" borderId="0" xfId="0" applyFont="1" applyAlignment="1">
      <alignment horizontal="left" vertical="center"/>
    </xf>
    <xf numFmtId="0" fontId="13" fillId="4" borderId="0" xfId="0" applyFont="1" applyFill="1" applyAlignment="1">
      <alignment horizontal="left" vertical="top" wrapText="1" indent="1"/>
    </xf>
    <xf numFmtId="0" fontId="14" fillId="4" borderId="0" xfId="0" applyFont="1" applyFill="1" applyAlignment="1">
      <alignment horizontal="left" vertical="center" indent="1"/>
    </xf>
    <xf numFmtId="0" fontId="23" fillId="4" borderId="0" xfId="0" applyFont="1" applyFill="1" applyAlignment="1">
      <alignment horizontal="center" vertical="center"/>
      <extLst>
        <ext xmlns:xfpb="http://schemas.microsoft.com/office/spreadsheetml/2022/featurepropertybag" uri="{C7286773-470A-42A8-94C5-96B5CB345126}">
          <xfpb:xfComplement i="0"/>
        </ext>
      </extLst>
    </xf>
  </cellXfs>
  <cellStyles count="1">
    <cellStyle name="Normal" xfId="0" builtinId="0" customBuiltin="1"/>
  </cellStyles>
  <dxfs count="21">
    <dxf>
      <font>
        <strike val="0"/>
        <outline val="0"/>
        <shadow val="0"/>
        <u val="none"/>
        <vertAlign val="baseline"/>
        <name val="Calibri"/>
        <family val="2"/>
        <scheme val="minor"/>
      </font>
      <numFmt numFmtId="165" formatCode="&quot;$&quot;#,##0.00"/>
    </dxf>
    <dxf>
      <font>
        <strike val="0"/>
        <outline val="0"/>
        <shadow val="0"/>
        <u val="none"/>
        <vertAlign val="baseline"/>
        <name val="Calibri"/>
        <family val="2"/>
        <scheme val="minor"/>
      </font>
      <border outline="0">
        <right style="thin">
          <color rgb="FF808080"/>
        </right>
      </border>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border outline="0">
        <left style="thin">
          <color rgb="FF808080"/>
        </left>
      </border>
    </dxf>
    <dxf>
      <font>
        <strike val="0"/>
        <outline val="0"/>
        <shadow val="0"/>
        <u val="none"/>
        <vertAlign val="baseline"/>
        <name val="Calibri"/>
        <family val="2"/>
        <scheme val="minor"/>
      </font>
      <numFmt numFmtId="165" formatCode="&quot;$&quot;#,##0.00"/>
    </dxf>
    <dxf>
      <font>
        <strike val="0"/>
        <outline val="0"/>
        <shadow val="0"/>
        <u val="none"/>
        <vertAlign val="baseline"/>
        <name val="Calibri"/>
        <family val="2"/>
        <scheme val="minor"/>
      </font>
      <border outline="0">
        <right style="thin">
          <color rgb="FF808080"/>
        </right>
      </border>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ont>
        <strike val="0"/>
        <outline val="0"/>
        <shadow val="0"/>
        <u val="none"/>
        <vertAlign val="baseline"/>
        <name val="Calibri"/>
        <family val="2"/>
        <scheme val="minor"/>
      </font>
    </dxf>
    <dxf>
      <fill>
        <patternFill>
          <bgColor rgb="FFF9F9F9"/>
        </patternFill>
      </fill>
    </dxf>
    <dxf>
      <font>
        <b/>
        <i val="0"/>
        <color theme="0"/>
      </font>
      <fill>
        <patternFill>
          <bgColor theme="9"/>
        </patternFill>
      </fill>
    </dxf>
    <dxf>
      <fill>
        <patternFill>
          <bgColor rgb="FFF9F9F9"/>
        </patternFill>
      </fill>
    </dxf>
    <dxf>
      <font>
        <b/>
        <i val="0"/>
        <color auto="1"/>
      </font>
      <fill>
        <patternFill>
          <bgColor theme="9" tint="0.79998168889431442"/>
        </patternFill>
      </fill>
    </dxf>
  </dxfs>
  <tableStyles count="2" defaultTableStyle="TableStyleMedium2" defaultPivotStyle="PivotStyleLight16">
    <tableStyle name="Costs Table Style" pivot="0" count="2" xr9:uid="{A6F2BA4D-9EEA-468F-B0FD-A6177E93CF95}">
      <tableStyleElement type="headerRow" dxfId="20"/>
      <tableStyleElement type="secondRowStripe" dxfId="19"/>
    </tableStyle>
    <tableStyle name="Rev Table Style" pivot="0" count="2" xr9:uid="{9662EFD5-D513-49B7-92F1-0A2E6350726A}">
      <tableStyleElement type="headerRow" dxfId="18"/>
      <tableStyleElement type="secondRowStripe" dxfId="17"/>
    </tableStyle>
  </tableStyles>
  <colors>
    <mruColors>
      <color rgb="FFEAF1FF"/>
      <color rgb="FF0F66FF"/>
      <color rgb="FFF9F9F9"/>
      <color rgb="FFF8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alcChain" Target="calcChain.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a:t>Monthly Revenue</a:t>
            </a:r>
          </a:p>
        </c:rich>
      </c:tx>
      <c:overlay val="0"/>
    </c:title>
    <c:autoTitleDeleted val="0"/>
    <c:plotArea>
      <c:layout/>
      <c:barChart>
        <c:barDir val="col"/>
        <c:grouping val="clustered"/>
        <c:varyColors val="0"/>
        <c:ser>
          <c:idx val="0"/>
          <c:order val="0"/>
          <c:tx>
            <c:v>Revenue</c:v>
          </c:tx>
          <c:spPr>
            <a:solidFill>
              <a:srgbClr val="0F9ED5"/>
            </a:solidFill>
          </c:spPr>
          <c:invertIfNegative val="1"/>
          <c:cat>
            <c:strRef>
              <c:f>'Report (Original)'!$H$19:$H$24</c:f>
              <c:strCache>
                <c:ptCount val="6"/>
                <c:pt idx="0">
                  <c:v>Jan</c:v>
                </c:pt>
                <c:pt idx="1">
                  <c:v>Feb</c:v>
                </c:pt>
                <c:pt idx="2">
                  <c:v>Mar</c:v>
                </c:pt>
                <c:pt idx="3">
                  <c:v>Apr</c:v>
                </c:pt>
                <c:pt idx="4">
                  <c:v>May</c:v>
                </c:pt>
                <c:pt idx="5">
                  <c:v>Jun</c:v>
                </c:pt>
              </c:strCache>
            </c:strRef>
          </c:cat>
          <c:val>
            <c:numRef>
              <c:f>'Report (Original)'!$I$19:$I$24</c:f>
              <c:numCache>
                <c:formatCode>"$"#,##0.00</c:formatCode>
                <c:ptCount val="6"/>
                <c:pt idx="0">
                  <c:v>5950</c:v>
                </c:pt>
                <c:pt idx="1">
                  <c:v>4900</c:v>
                </c:pt>
                <c:pt idx="2">
                  <c:v>5000</c:v>
                </c:pt>
                <c:pt idx="3">
                  <c:v>6000</c:v>
                </c:pt>
                <c:pt idx="4">
                  <c:v>4850</c:v>
                </c:pt>
                <c:pt idx="5">
                  <c:v>5150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2EA4-FB4B-941B-8FFC454C4A8C}"/>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solid"/>
            </a:ln>
          </c:spPr>
        </c:majorGridlines>
        <c:numFmt formatCode="&quot;$&quot;#,##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a:t>Costs by Category</a:t>
            </a:r>
          </a:p>
        </c:rich>
      </c:tx>
      <c:overlay val="0"/>
    </c:title>
    <c:autoTitleDeleted val="0"/>
    <c:plotArea>
      <c:layout/>
      <c:pieChart>
        <c:varyColors val="1"/>
        <c:ser>
          <c:idx val="0"/>
          <c:order val="0"/>
          <c:tx>
            <c:v>Amount</c:v>
          </c:tx>
          <c:cat>
            <c:strRef>
              <c:f>'Report (Original)'!$H$38:$H$41</c:f>
              <c:strCache>
                <c:ptCount val="4"/>
                <c:pt idx="0">
                  <c:v>Software &amp; Subscriptions</c:v>
                </c:pt>
                <c:pt idx="1">
                  <c:v>Freelancers &amp; Contractors</c:v>
                </c:pt>
                <c:pt idx="2">
                  <c:v>Marketing &amp; Sales</c:v>
                </c:pt>
                <c:pt idx="3">
                  <c:v>Office &amp; Operations</c:v>
                </c:pt>
              </c:strCache>
            </c:strRef>
          </c:cat>
          <c:val>
            <c:numRef>
              <c:f>'Report (Original)'!$I$38:$I$41</c:f>
              <c:numCache>
                <c:formatCode>"$"#,##0.00</c:formatCode>
                <c:ptCount val="4"/>
                <c:pt idx="0">
                  <c:v>380</c:v>
                </c:pt>
                <c:pt idx="1">
                  <c:v>3300</c:v>
                </c:pt>
                <c:pt idx="2">
                  <c:v>1100</c:v>
                </c:pt>
                <c:pt idx="3">
                  <c:v>1300</c:v>
                </c:pt>
              </c:numCache>
            </c:numRef>
          </c:val>
          <c:extLst>
            <c:ext xmlns:c16="http://schemas.microsoft.com/office/drawing/2014/chart" uri="{C3380CC4-5D6E-409C-BE32-E72D297353CC}">
              <c16:uniqueId val="{00000000-8197-1841-A0A3-6D02E57AE00B}"/>
            </c:ext>
          </c:extLst>
        </c:ser>
        <c:dLbls>
          <c:showLegendKey val="0"/>
          <c:showVal val="0"/>
          <c:showCatName val="0"/>
          <c:showSerName val="0"/>
          <c:showPercent val="0"/>
          <c:showBubbleSize val="0"/>
          <c:showLeaderLines val="0"/>
        </c:dLbls>
        <c:firstSliceAng val="0"/>
      </c:pieChart>
    </c:plotArea>
    <c:legend>
      <c:legendPos val="l"/>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a:t>Monthly Profit Trend</a:t>
            </a:r>
          </a:p>
        </c:rich>
      </c:tx>
      <c:overlay val="0"/>
    </c:title>
    <c:autoTitleDeleted val="0"/>
    <c:plotArea>
      <c:layout/>
      <c:lineChart>
        <c:grouping val="standard"/>
        <c:varyColors val="1"/>
        <c:ser>
          <c:idx val="0"/>
          <c:order val="0"/>
          <c:tx>
            <c:v>Revenue</c:v>
          </c:tx>
          <c:marker>
            <c:spPr>
              <a:solidFill>
                <a:schemeClr val="accent5"/>
              </a:solidFill>
            </c:spPr>
          </c:marker>
          <c:cat>
            <c:strRef>
              <c:f>'Report (Original)'!$H$19:$H$24</c:f>
              <c:strCache>
                <c:ptCount val="6"/>
                <c:pt idx="0">
                  <c:v>Jan</c:v>
                </c:pt>
                <c:pt idx="1">
                  <c:v>Feb</c:v>
                </c:pt>
                <c:pt idx="2">
                  <c:v>Mar</c:v>
                </c:pt>
                <c:pt idx="3">
                  <c:v>Apr</c:v>
                </c:pt>
                <c:pt idx="4">
                  <c:v>May</c:v>
                </c:pt>
                <c:pt idx="5">
                  <c:v>Jun</c:v>
                </c:pt>
              </c:strCache>
            </c:strRef>
          </c:cat>
          <c:val>
            <c:numRef>
              <c:f>'Report (Original)'!$I$19:$I$24</c:f>
              <c:numCache>
                <c:formatCode>"$"#,##0.00</c:formatCode>
                <c:ptCount val="6"/>
                <c:pt idx="0">
                  <c:v>5950</c:v>
                </c:pt>
                <c:pt idx="1">
                  <c:v>4900</c:v>
                </c:pt>
                <c:pt idx="2">
                  <c:v>5000</c:v>
                </c:pt>
                <c:pt idx="3">
                  <c:v>6000</c:v>
                </c:pt>
                <c:pt idx="4">
                  <c:v>4850</c:v>
                </c:pt>
                <c:pt idx="5">
                  <c:v>5150</c:v>
                </c:pt>
              </c:numCache>
            </c:numRef>
          </c:val>
          <c:smooth val="0"/>
          <c:extLst>
            <c:ext xmlns:c16="http://schemas.microsoft.com/office/drawing/2014/chart" uri="{C3380CC4-5D6E-409C-BE32-E72D297353CC}">
              <c16:uniqueId val="{00000000-85CD-944C-9536-2009B5B146A7}"/>
            </c:ext>
          </c:extLst>
        </c:ser>
        <c:ser>
          <c:idx val="1"/>
          <c:order val="1"/>
          <c:tx>
            <c:v>Costs</c:v>
          </c:tx>
          <c:cat>
            <c:strRef>
              <c:f>'Report (Original)'!$H$19:$H$24</c:f>
              <c:strCache>
                <c:ptCount val="6"/>
                <c:pt idx="0">
                  <c:v>Jan</c:v>
                </c:pt>
                <c:pt idx="1">
                  <c:v>Feb</c:v>
                </c:pt>
                <c:pt idx="2">
                  <c:v>Mar</c:v>
                </c:pt>
                <c:pt idx="3">
                  <c:v>Apr</c:v>
                </c:pt>
                <c:pt idx="4">
                  <c:v>May</c:v>
                </c:pt>
                <c:pt idx="5">
                  <c:v>Jun</c:v>
                </c:pt>
              </c:strCache>
            </c:strRef>
          </c:cat>
          <c:val>
            <c:numRef>
              <c:f>'Report (Original)'!$J$19:$J$24</c:f>
              <c:numCache>
                <c:formatCode>"$"#,##0.00</c:formatCode>
                <c:ptCount val="6"/>
                <c:pt idx="0">
                  <c:v>946</c:v>
                </c:pt>
                <c:pt idx="1">
                  <c:v>989</c:v>
                </c:pt>
                <c:pt idx="2">
                  <c:v>1012</c:v>
                </c:pt>
                <c:pt idx="3">
                  <c:v>978</c:v>
                </c:pt>
                <c:pt idx="4">
                  <c:v>921</c:v>
                </c:pt>
                <c:pt idx="5">
                  <c:v>1234</c:v>
                </c:pt>
              </c:numCache>
            </c:numRef>
          </c:val>
          <c:smooth val="0"/>
          <c:extLst>
            <c:ext xmlns:c16="http://schemas.microsoft.com/office/drawing/2014/chart" uri="{C3380CC4-5D6E-409C-BE32-E72D297353CC}">
              <c16:uniqueId val="{00000001-85CD-944C-9536-2009B5B146A7}"/>
            </c:ext>
          </c:extLst>
        </c:ser>
        <c:ser>
          <c:idx val="2"/>
          <c:order val="2"/>
          <c:tx>
            <c:v>Profit</c:v>
          </c:tx>
          <c:marker>
            <c:spPr>
              <a:solidFill>
                <a:schemeClr val="tx1">
                  <a:lumMod val="65000"/>
                  <a:lumOff val="35000"/>
                </a:schemeClr>
              </a:solidFill>
            </c:spPr>
          </c:marker>
          <c:cat>
            <c:strRef>
              <c:f>'Report (Original)'!$H$19:$H$24</c:f>
              <c:strCache>
                <c:ptCount val="6"/>
                <c:pt idx="0">
                  <c:v>Jan</c:v>
                </c:pt>
                <c:pt idx="1">
                  <c:v>Feb</c:v>
                </c:pt>
                <c:pt idx="2">
                  <c:v>Mar</c:v>
                </c:pt>
                <c:pt idx="3">
                  <c:v>Apr</c:v>
                </c:pt>
                <c:pt idx="4">
                  <c:v>May</c:v>
                </c:pt>
                <c:pt idx="5">
                  <c:v>Jun</c:v>
                </c:pt>
              </c:strCache>
            </c:strRef>
          </c:cat>
          <c:val>
            <c:numRef>
              <c:f>'Report (Original)'!$K$19:$K$24</c:f>
              <c:numCache>
                <c:formatCode>"$"#,##0.00</c:formatCode>
                <c:ptCount val="6"/>
                <c:pt idx="0">
                  <c:v>5004</c:v>
                </c:pt>
                <c:pt idx="1">
                  <c:v>3911</c:v>
                </c:pt>
                <c:pt idx="2">
                  <c:v>3988</c:v>
                </c:pt>
                <c:pt idx="3">
                  <c:v>5022</c:v>
                </c:pt>
                <c:pt idx="4">
                  <c:v>3929</c:v>
                </c:pt>
                <c:pt idx="5">
                  <c:v>3916</c:v>
                </c:pt>
              </c:numCache>
            </c:numRef>
          </c:val>
          <c:smooth val="0"/>
          <c:extLst>
            <c:ext xmlns:c16="http://schemas.microsoft.com/office/drawing/2014/chart" uri="{C3380CC4-5D6E-409C-BE32-E72D297353CC}">
              <c16:uniqueId val="{00000002-85CD-944C-9536-2009B5B146A7}"/>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quot;$&quot;#,##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GB" sz="1600"/>
              <a:t>Revenue by Client</a:t>
            </a:r>
          </a:p>
        </c:rich>
      </c:tx>
      <c:overlay val="0"/>
    </c:title>
    <c:autoTitleDeleted val="0"/>
    <c:plotArea>
      <c:layout/>
      <c:barChart>
        <c:barDir val="col"/>
        <c:grouping val="clustered"/>
        <c:varyColors val="0"/>
        <c:ser>
          <c:idx val="0"/>
          <c:order val="0"/>
          <c:tx>
            <c:v>Revenue</c:v>
          </c:tx>
          <c:spPr>
            <a:solidFill>
              <a:srgbClr val="E97132"/>
            </a:solidFill>
          </c:spPr>
          <c:invertIfNegative val="1"/>
          <c:cat>
            <c:strRef>
              <c:f>'Report (Original)'!$H$29:$H$34</c:f>
              <c:strCache>
                <c:ptCount val="6"/>
                <c:pt idx="0">
                  <c:v>GreenLeaf Café</c:v>
                </c:pt>
                <c:pt idx="1">
                  <c:v>UrbanNest Realty</c:v>
                </c:pt>
                <c:pt idx="2">
                  <c:v>BrightPath Coaching</c:v>
                </c:pt>
                <c:pt idx="3">
                  <c:v>Peak Fitness</c:v>
                </c:pt>
                <c:pt idx="4">
                  <c:v>Maple &amp; Co.</c:v>
                </c:pt>
                <c:pt idx="5">
                  <c:v>Oakline Consulting</c:v>
                </c:pt>
              </c:strCache>
            </c:strRef>
          </c:cat>
          <c:val>
            <c:numRef>
              <c:f>'Report (Original)'!$I$29:$I$34</c:f>
              <c:numCache>
                <c:formatCode>"$"#,##0.00</c:formatCode>
                <c:ptCount val="6"/>
                <c:pt idx="0">
                  <c:v>5850</c:v>
                </c:pt>
                <c:pt idx="1">
                  <c:v>4200</c:v>
                </c:pt>
                <c:pt idx="2">
                  <c:v>5750</c:v>
                </c:pt>
                <c:pt idx="3">
                  <c:v>5350</c:v>
                </c:pt>
                <c:pt idx="4">
                  <c:v>4150</c:v>
                </c:pt>
                <c:pt idx="5">
                  <c:v>6550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34BE-9E48-9A49-40AFAB4516F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chemeClr val="bg1">
                  <a:lumMod val="75000"/>
                </a:schemeClr>
              </a:solidFill>
              <a:prstDash val="solid"/>
            </a:ln>
          </c:spPr>
        </c:majorGridlines>
        <c:numFmt formatCode="&quot;$&quot;#,##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de-DE"/>
              <a:t>Net Profit Composition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e-DE"/>
        </a:p>
      </c:txPr>
    </c:title>
    <c:autoTitleDeleted val="0"/>
    <c:plotArea>
      <c:layout/>
      <c:barChart>
        <c:barDir val="col"/>
        <c:grouping val="clustered"/>
        <c:varyColors val="0"/>
        <c:ser>
          <c:idx val="0"/>
          <c:order val="0"/>
          <c:spPr>
            <a:solidFill>
              <a:schemeClr val="accent1"/>
            </a:solidFill>
            <a:ln>
              <a:noFill/>
            </a:ln>
            <a:effectLst/>
          </c:spPr>
          <c:invertIfNegative val="0"/>
          <c:cat>
            <c:strRef>
              <c:f>'Report (Original)'!$N$4:$N$6</c:f>
              <c:strCache>
                <c:ptCount val="3"/>
                <c:pt idx="0">
                  <c:v>Total Revenue</c:v>
                </c:pt>
                <c:pt idx="1">
                  <c:v>Total Costs</c:v>
                </c:pt>
                <c:pt idx="2">
                  <c:v>Net Profit</c:v>
                </c:pt>
              </c:strCache>
            </c:strRef>
          </c:cat>
          <c:val>
            <c:numRef>
              <c:f>'Report (Original)'!$O$4:$O$6</c:f>
              <c:numCache>
                <c:formatCode>"$"#,##0.00</c:formatCode>
                <c:ptCount val="3"/>
                <c:pt idx="0">
                  <c:v>31850</c:v>
                </c:pt>
                <c:pt idx="1">
                  <c:v>6080</c:v>
                </c:pt>
                <c:pt idx="2">
                  <c:v>25770</c:v>
                </c:pt>
              </c:numCache>
            </c:numRef>
          </c:val>
          <c:extLst>
            <c:ext xmlns:c16="http://schemas.microsoft.com/office/drawing/2014/chart" uri="{C3380CC4-5D6E-409C-BE32-E72D297353CC}">
              <c16:uniqueId val="{00000000-F3F6-4E70-ACF1-396640A6C89D}"/>
            </c:ext>
          </c:extLst>
        </c:ser>
        <c:dLbls>
          <c:showLegendKey val="0"/>
          <c:showVal val="0"/>
          <c:showCatName val="0"/>
          <c:showSerName val="0"/>
          <c:showPercent val="0"/>
          <c:showBubbleSize val="0"/>
        </c:dLbls>
        <c:gapWidth val="219"/>
        <c:overlap val="-27"/>
        <c:axId val="16771088"/>
        <c:axId val="1790077199"/>
      </c:barChart>
      <c:catAx>
        <c:axId val="16771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e-DE"/>
          </a:p>
        </c:txPr>
        <c:crossAx val="1790077199"/>
        <c:crosses val="autoZero"/>
        <c:auto val="1"/>
        <c:lblAlgn val="ctr"/>
        <c:lblOffset val="100"/>
        <c:noMultiLvlLbl val="0"/>
      </c:catAx>
      <c:valAx>
        <c:axId val="1790077199"/>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e-DE"/>
          </a:p>
        </c:txPr>
        <c:crossAx val="1677108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de-D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s://excelfind.com/?ef_funnel=lead_magnet&amp;ef_asset=messy_excel_report&amp;ef_placement=logo" TargetMode="External"/><Relationship Id="rId2" Type="http://schemas.openxmlformats.org/officeDocument/2006/relationships/hyperlink" Target="https://excelfind.com/excel-templates/unlock-excel-design-toolkit/?ef_funnel=lead_magnet&amp;ef_asset=messy_excel_report&amp;ef_placement=download_page" TargetMode="External"/><Relationship Id="rId1" Type="http://schemas.openxmlformats.org/officeDocument/2006/relationships/image" Target="../media/image1.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6</xdr:col>
      <xdr:colOff>57150</xdr:colOff>
      <xdr:row>24</xdr:row>
      <xdr:rowOff>19050</xdr:rowOff>
    </xdr:from>
    <xdr:ext cx="3810000" cy="1685925"/>
    <xdr:pic>
      <xdr:nvPicPr>
        <xdr:cNvPr id="2" name="Excel Design Toolkit">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810000" cy="1685925"/>
        </a:xfrm>
        <a:prstGeom prst="rect">
          <a:avLst/>
        </a:prstGeom>
      </xdr:spPr>
    </xdr:pic>
    <xdr:clientData/>
  </xdr:oneCellAnchor>
  <xdr:twoCellAnchor>
    <xdr:from>
      <xdr:col>2</xdr:col>
      <xdr:colOff>38100</xdr:colOff>
      <xdr:row>26</xdr:row>
      <xdr:rowOff>38100</xdr:rowOff>
    </xdr:from>
    <xdr:to>
      <xdr:col>4</xdr:col>
      <xdr:colOff>50800</xdr:colOff>
      <xdr:row>27</xdr:row>
      <xdr:rowOff>381000</xdr:rowOff>
    </xdr:to>
    <xdr:sp macro="" textlink="">
      <xdr:nvSpPr>
        <xdr:cNvPr id="3" name="Rectangle: Rounded Corners 10">
          <a:hlinkClick xmlns:r="http://schemas.openxmlformats.org/officeDocument/2006/relationships" r:id="rId2"/>
          <a:extLst>
            <a:ext uri="{FF2B5EF4-FFF2-40B4-BE49-F238E27FC236}">
              <a16:creationId xmlns:a16="http://schemas.microsoft.com/office/drawing/2014/main" id="{900383EC-D4D4-1D4A-8D5B-62ECE59C546D}"/>
            </a:ext>
          </a:extLst>
        </xdr:cNvPr>
        <xdr:cNvSpPr/>
      </xdr:nvSpPr>
      <xdr:spPr>
        <a:xfrm>
          <a:off x="495300" y="7581900"/>
          <a:ext cx="4622800" cy="469900"/>
        </a:xfrm>
        <a:prstGeom prst="roundRect">
          <a:avLst/>
        </a:prstGeom>
        <a:solidFill>
          <a:srgbClr val="0F66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latin typeface="Aptos" panose="020B0004020202020204" pitchFamily="34" charset="0"/>
            </a:rPr>
            <a:t>Explore the Excel Design Toolkit  →</a:t>
          </a:r>
        </a:p>
      </xdr:txBody>
    </xdr:sp>
    <xdr:clientData/>
  </xdr:twoCellAnchor>
  <xdr:oneCellAnchor>
    <xdr:from>
      <xdr:col>8</xdr:col>
      <xdr:colOff>1838325</xdr:colOff>
      <xdr:row>1</xdr:row>
      <xdr:rowOff>133350</xdr:rowOff>
    </xdr:from>
    <xdr:ext cx="1333500" cy="228600"/>
    <xdr:pic>
      <xdr:nvPicPr>
        <xdr:cNvPr id="4" name="excelfind logo" descr="excelfind">
          <a:hlinkClick xmlns:r="http://schemas.openxmlformats.org/officeDocument/2006/relationships" r:id="rId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a:stretch>
          <a:fillRect/>
        </a:stretch>
      </xdr:blipFill>
      <xdr:spPr>
        <a:xfrm>
          <a:off x="0" y="0"/>
          <a:ext cx="1333500" cy="228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448310</xdr:colOff>
      <xdr:row>2</xdr:row>
      <xdr:rowOff>0</xdr:rowOff>
    </xdr:from>
    <xdr:to>
      <xdr:col>12</xdr:col>
      <xdr:colOff>457200</xdr:colOff>
      <xdr:row>15</xdr:row>
      <xdr:rowOff>165100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800100</xdr:colOff>
      <xdr:row>26</xdr:row>
      <xdr:rowOff>25400</xdr:rowOff>
    </xdr:from>
    <xdr:to>
      <xdr:col>15</xdr:col>
      <xdr:colOff>25400</xdr:colOff>
      <xdr:row>39</xdr:row>
      <xdr:rowOff>19050</xdr:rowOff>
    </xdr:to>
    <xdr:graphicFrame macro="">
      <xdr:nvGraphicFramePr>
        <xdr:cNvPr id="3" name="Char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368300</xdr:colOff>
      <xdr:row>17</xdr:row>
      <xdr:rowOff>88900</xdr:rowOff>
    </xdr:from>
    <xdr:to>
      <xdr:col>14</xdr:col>
      <xdr:colOff>1143000</xdr:colOff>
      <xdr:row>25</xdr:row>
      <xdr:rowOff>82550</xdr:rowOff>
    </xdr:to>
    <xdr:graphicFrame macro="">
      <xdr:nvGraphicFramePr>
        <xdr:cNvPr id="4" name="Chart">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50800</xdr:colOff>
      <xdr:row>41</xdr:row>
      <xdr:rowOff>146050</xdr:rowOff>
    </xdr:from>
    <xdr:to>
      <xdr:col>11</xdr:col>
      <xdr:colOff>50800</xdr:colOff>
      <xdr:row>51</xdr:row>
      <xdr:rowOff>139700</xdr:rowOff>
    </xdr:to>
    <xdr:graphicFrame macro="">
      <xdr:nvGraphicFramePr>
        <xdr:cNvPr id="5" name="Chart">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165100</xdr:colOff>
      <xdr:row>40</xdr:row>
      <xdr:rowOff>25400</xdr:rowOff>
    </xdr:from>
    <xdr:to>
      <xdr:col>14</xdr:col>
      <xdr:colOff>1154430</xdr:colOff>
      <xdr:row>51</xdr:row>
      <xdr:rowOff>88900</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venueTable" displayName="RevenueTable" ref="A3:F22" headerRowDxfId="16" dataDxfId="15" totalsRowDxfId="14">
  <tableColumns count="6">
    <tableColumn id="1" xr3:uid="{00000000-0010-0000-0000-000001000000}" name="Date" dataDxfId="13"/>
    <tableColumn id="2" xr3:uid="{00000000-0010-0000-0000-000002000000}" name="Client" dataDxfId="12"/>
    <tableColumn id="3" xr3:uid="{00000000-0010-0000-0000-000003000000}" name="Project" dataDxfId="11"/>
    <tableColumn id="4" xr3:uid="{00000000-0010-0000-0000-000004000000}" name="Service" dataDxfId="10"/>
    <tableColumn id="5" xr3:uid="{00000000-0010-0000-0000-000005000000}" name="Revenue" dataDxfId="9"/>
    <tableColumn id="6" xr3:uid="{00000000-0010-0000-0000-000006000000}" name="Status" dataDxfId="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stTable" displayName="CostTable" ref="A26:E50" headerRowDxfId="7" dataDxfId="6" totalsRowDxfId="5">
  <tableColumns count="5">
    <tableColumn id="1" xr3:uid="{00000000-0010-0000-0100-000001000000}" name="Date" dataDxfId="4"/>
    <tableColumn id="2" xr3:uid="{00000000-0010-0000-0100-000002000000}" name="Category" dataDxfId="3"/>
    <tableColumn id="3" xr3:uid="{00000000-0010-0000-0100-000003000000}" name="Description" dataDxfId="2"/>
    <tableColumn id="4" xr3:uid="{00000000-0010-0000-0100-000004000000}" name="Related Client" dataDxfId="1"/>
    <tableColumn id="5" xr3:uid="{00000000-0010-0000-0100-000005000000}" name="Amount"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1EBF7-DA66-484F-B296-B27D3C741185}">
  <sheetPr>
    <tabColor rgb="FF0F66FF"/>
    <pageSetUpPr fitToPage="1"/>
  </sheetPr>
  <dimension ref="B2:K33"/>
  <sheetViews>
    <sheetView showGridLines="0" tabSelected="1" workbookViewId="0"/>
  </sheetViews>
  <sheetFormatPr defaultColWidth="8.83984375" defaultRowHeight="14.4" x14ac:dyDescent="0.55000000000000004"/>
  <cols>
    <col min="1" max="2" width="3" customWidth="1"/>
    <col min="3" max="3" width="6.47265625" customWidth="1"/>
    <col min="4" max="4" width="54" customWidth="1"/>
    <col min="5" max="5" width="3" customWidth="1"/>
    <col min="6" max="6" width="4" customWidth="1"/>
    <col min="7" max="7" width="3" customWidth="1"/>
    <col min="8" max="8" width="6.47265625" customWidth="1"/>
    <col min="9" max="9" width="36" customWidth="1"/>
    <col min="10" max="10" width="6.47265625" customWidth="1"/>
    <col min="11" max="11" width="3" customWidth="1"/>
  </cols>
  <sheetData>
    <row r="2" spans="2:11" ht="40" customHeight="1" x14ac:dyDescent="0.55000000000000004">
      <c r="B2" s="43" t="s">
        <v>93</v>
      </c>
      <c r="C2" s="44"/>
      <c r="D2" s="44"/>
      <c r="E2" s="44"/>
      <c r="F2" s="44"/>
      <c r="G2" s="44"/>
      <c r="H2" s="44"/>
      <c r="I2" s="44"/>
      <c r="J2" s="44"/>
      <c r="K2" s="44"/>
    </row>
    <row r="3" spans="2:11" ht="22" customHeight="1" x14ac:dyDescent="0.55000000000000004">
      <c r="B3" s="45" t="s">
        <v>94</v>
      </c>
      <c r="C3" s="44"/>
      <c r="D3" s="44"/>
      <c r="E3" s="44"/>
      <c r="F3" s="44"/>
      <c r="G3" s="44"/>
      <c r="H3" s="44"/>
      <c r="I3" s="44"/>
      <c r="J3" s="44"/>
      <c r="K3" s="44"/>
    </row>
    <row r="4" spans="2:11" ht="18" customHeight="1" x14ac:dyDescent="0.55000000000000004"/>
    <row r="6" spans="2:11" ht="12" customHeight="1" x14ac:dyDescent="0.55000000000000004">
      <c r="B6" s="30"/>
      <c r="C6" s="30"/>
      <c r="D6" s="30"/>
      <c r="E6" s="30"/>
      <c r="G6" s="30"/>
      <c r="H6" s="30"/>
      <c r="I6" s="30"/>
      <c r="J6" s="30"/>
      <c r="K6" s="30"/>
    </row>
    <row r="7" spans="2:11" ht="24" customHeight="1" x14ac:dyDescent="0.55000000000000004">
      <c r="B7" s="30"/>
      <c r="C7" s="29" t="s">
        <v>95</v>
      </c>
      <c r="D7" s="30"/>
      <c r="E7" s="30"/>
      <c r="G7" s="30"/>
      <c r="H7" s="29" t="s">
        <v>96</v>
      </c>
      <c r="I7" s="30"/>
      <c r="J7" s="30"/>
      <c r="K7" s="30"/>
    </row>
    <row r="8" spans="2:11" ht="10" customHeight="1" x14ac:dyDescent="0.55000000000000004">
      <c r="B8" s="30"/>
      <c r="C8" s="30"/>
      <c r="D8" s="30"/>
      <c r="E8" s="30"/>
      <c r="G8" s="30"/>
      <c r="H8" s="30"/>
      <c r="I8" s="30"/>
      <c r="J8" s="30"/>
      <c r="K8" s="30"/>
    </row>
    <row r="9" spans="2:11" ht="22" customHeight="1" x14ac:dyDescent="0.55000000000000004">
      <c r="B9" s="30"/>
      <c r="C9" s="33" t="s">
        <v>97</v>
      </c>
      <c r="D9" s="36" t="s">
        <v>98</v>
      </c>
      <c r="E9" s="30"/>
      <c r="G9" s="30"/>
      <c r="H9" s="33">
        <v>1</v>
      </c>
      <c r="I9" s="39" t="s">
        <v>99</v>
      </c>
      <c r="J9" s="48" t="b">
        <v>0</v>
      </c>
      <c r="K9" s="30"/>
    </row>
    <row r="10" spans="2:11" ht="22" customHeight="1" x14ac:dyDescent="0.55000000000000004">
      <c r="B10" s="30"/>
      <c r="C10" s="30"/>
      <c r="D10" s="46" t="s">
        <v>100</v>
      </c>
      <c r="E10" s="30"/>
      <c r="G10" s="30"/>
      <c r="H10" s="30"/>
      <c r="I10" s="37"/>
      <c r="J10" s="30"/>
      <c r="K10" s="30"/>
    </row>
    <row r="11" spans="2:11" ht="22" customHeight="1" x14ac:dyDescent="0.55000000000000004">
      <c r="B11" s="30"/>
      <c r="C11" s="30"/>
      <c r="D11" s="47"/>
      <c r="E11" s="30"/>
      <c r="G11" s="30"/>
      <c r="H11" s="33" t="s">
        <v>101</v>
      </c>
      <c r="I11" s="39" t="s">
        <v>102</v>
      </c>
      <c r="J11" s="48" t="b">
        <v>0</v>
      </c>
      <c r="K11" s="30"/>
    </row>
    <row r="12" spans="2:11" ht="22" customHeight="1" x14ac:dyDescent="0.55000000000000004">
      <c r="B12" s="30"/>
      <c r="C12" s="30"/>
      <c r="D12" s="38" t="s">
        <v>103</v>
      </c>
      <c r="E12" s="30"/>
      <c r="G12" s="30"/>
      <c r="H12" s="30"/>
      <c r="I12" s="37"/>
      <c r="J12" s="30"/>
      <c r="K12" s="30"/>
    </row>
    <row r="13" spans="2:11" ht="22" customHeight="1" x14ac:dyDescent="0.55000000000000004">
      <c r="B13" s="30"/>
      <c r="C13" s="30"/>
      <c r="D13" s="37"/>
      <c r="E13" s="30"/>
      <c r="G13" s="30"/>
      <c r="H13" s="33" t="s">
        <v>104</v>
      </c>
      <c r="I13" s="39" t="s">
        <v>105</v>
      </c>
      <c r="J13" s="48" t="b">
        <v>0</v>
      </c>
      <c r="K13" s="30"/>
    </row>
    <row r="14" spans="2:11" ht="22" customHeight="1" x14ac:dyDescent="0.55000000000000004">
      <c r="B14" s="30"/>
      <c r="C14" s="33" t="s">
        <v>101</v>
      </c>
      <c r="D14" s="36" t="s">
        <v>106</v>
      </c>
      <c r="E14" s="30"/>
      <c r="G14" s="30"/>
      <c r="H14" s="30"/>
      <c r="I14" s="37"/>
      <c r="J14" s="30"/>
      <c r="K14" s="30"/>
    </row>
    <row r="15" spans="2:11" ht="22" customHeight="1" x14ac:dyDescent="0.55000000000000004">
      <c r="B15" s="30"/>
      <c r="C15" s="30"/>
      <c r="D15" s="46" t="s">
        <v>107</v>
      </c>
      <c r="E15" s="30"/>
      <c r="G15" s="30"/>
      <c r="H15" s="33" t="s">
        <v>108</v>
      </c>
      <c r="I15" s="39" t="s">
        <v>109</v>
      </c>
      <c r="J15" s="48" t="b">
        <v>0</v>
      </c>
      <c r="K15" s="30"/>
    </row>
    <row r="16" spans="2:11" ht="22" customHeight="1" x14ac:dyDescent="0.55000000000000004">
      <c r="B16" s="30"/>
      <c r="C16" s="30"/>
      <c r="D16" s="47"/>
      <c r="E16" s="30"/>
      <c r="G16" s="30"/>
      <c r="H16" s="30"/>
      <c r="I16" s="37"/>
      <c r="J16" s="30"/>
      <c r="K16" s="30"/>
    </row>
    <row r="17" spans="2:11" ht="22" customHeight="1" x14ac:dyDescent="0.55000000000000004">
      <c r="B17" s="30"/>
      <c r="C17" s="30"/>
      <c r="D17" s="37"/>
      <c r="E17" s="30"/>
      <c r="G17" s="30"/>
      <c r="H17" s="33" t="s">
        <v>110</v>
      </c>
      <c r="I17" s="39" t="s">
        <v>111</v>
      </c>
      <c r="J17" s="48" t="b">
        <v>0</v>
      </c>
      <c r="K17" s="30"/>
    </row>
    <row r="18" spans="2:11" ht="22" customHeight="1" x14ac:dyDescent="0.55000000000000004">
      <c r="B18" s="30"/>
      <c r="C18" s="33" t="s">
        <v>104</v>
      </c>
      <c r="D18" s="36" t="s">
        <v>112</v>
      </c>
      <c r="E18" s="30"/>
      <c r="G18" s="30"/>
      <c r="H18" s="30"/>
      <c r="I18" s="37"/>
      <c r="J18" s="30"/>
      <c r="K18" s="30"/>
    </row>
    <row r="19" spans="2:11" ht="22" customHeight="1" x14ac:dyDescent="0.55000000000000004">
      <c r="B19" s="30"/>
      <c r="C19" s="30"/>
      <c r="D19" s="46" t="s">
        <v>113</v>
      </c>
      <c r="E19" s="30"/>
      <c r="G19" s="30"/>
      <c r="H19" s="33" t="s">
        <v>114</v>
      </c>
      <c r="I19" s="39" t="s">
        <v>115</v>
      </c>
      <c r="J19" s="48" t="b">
        <v>0</v>
      </c>
      <c r="K19" s="30"/>
    </row>
    <row r="20" spans="2:11" ht="22" customHeight="1" x14ac:dyDescent="0.55000000000000004">
      <c r="B20" s="30"/>
      <c r="C20" s="30"/>
      <c r="D20" s="47"/>
      <c r="E20" s="30"/>
      <c r="G20" s="30"/>
      <c r="H20" s="30"/>
      <c r="I20" s="30"/>
      <c r="J20" s="30"/>
      <c r="K20" s="30"/>
    </row>
    <row r="21" spans="2:11" ht="12" customHeight="1" x14ac:dyDescent="0.55000000000000004">
      <c r="B21" s="30"/>
      <c r="C21" s="30"/>
      <c r="D21" s="30"/>
      <c r="E21" s="30"/>
      <c r="G21" s="30"/>
      <c r="H21" s="30"/>
      <c r="I21" s="30"/>
      <c r="J21" s="30"/>
      <c r="K21" s="30"/>
    </row>
    <row r="22" spans="2:11" ht="18" customHeight="1" x14ac:dyDescent="0.55000000000000004"/>
    <row r="23" spans="2:11" ht="14.05" customHeight="1" x14ac:dyDescent="0.55000000000000004">
      <c r="B23" s="32"/>
      <c r="C23" s="32"/>
      <c r="D23" s="32"/>
      <c r="E23" s="32"/>
      <c r="F23" s="32"/>
      <c r="G23" s="32"/>
      <c r="H23" s="32"/>
      <c r="I23" s="32"/>
      <c r="J23" s="32"/>
      <c r="K23" s="32"/>
    </row>
    <row r="24" spans="2:11" ht="22" customHeight="1" x14ac:dyDescent="0.55000000000000004">
      <c r="B24" s="32"/>
      <c r="C24" s="31" t="s">
        <v>116</v>
      </c>
      <c r="D24" s="32"/>
      <c r="E24" s="32"/>
      <c r="F24" s="32"/>
      <c r="G24" s="32"/>
      <c r="H24" s="32"/>
      <c r="I24" s="32"/>
      <c r="J24" s="32"/>
      <c r="K24" s="32"/>
    </row>
    <row r="25" spans="2:11" ht="30" customHeight="1" x14ac:dyDescent="0.55000000000000004">
      <c r="B25" s="32"/>
      <c r="C25" s="34" t="s">
        <v>117</v>
      </c>
      <c r="D25" s="32"/>
      <c r="E25" s="32"/>
      <c r="F25" s="32"/>
      <c r="G25" s="32"/>
      <c r="H25" s="32"/>
      <c r="I25" s="32"/>
      <c r="J25" s="32"/>
      <c r="K25" s="32"/>
    </row>
    <row r="26" spans="2:11" ht="78" customHeight="1" x14ac:dyDescent="0.55000000000000004">
      <c r="B26" s="32"/>
      <c r="C26" s="41" t="s">
        <v>118</v>
      </c>
      <c r="D26" s="42"/>
      <c r="E26" s="32"/>
      <c r="F26" s="32"/>
      <c r="G26" s="32"/>
      <c r="H26" s="32"/>
      <c r="I26" s="32"/>
      <c r="J26" s="32"/>
      <c r="K26" s="32"/>
    </row>
    <row r="27" spans="2:11" ht="10" customHeight="1" x14ac:dyDescent="0.55000000000000004">
      <c r="B27" s="32"/>
      <c r="C27" s="32"/>
      <c r="D27" s="32"/>
      <c r="E27" s="32"/>
      <c r="F27" s="32"/>
      <c r="G27" s="32"/>
      <c r="H27" s="32"/>
      <c r="I27" s="32"/>
      <c r="J27" s="32"/>
      <c r="K27" s="32"/>
    </row>
    <row r="28" spans="2:11" ht="34" customHeight="1" x14ac:dyDescent="0.55000000000000004">
      <c r="B28" s="32"/>
      <c r="C28" s="40"/>
      <c r="D28" s="40"/>
      <c r="E28" s="32"/>
      <c r="F28" s="32"/>
      <c r="G28" s="32"/>
      <c r="H28" s="32"/>
      <c r="I28" s="32"/>
      <c r="J28" s="32"/>
      <c r="K28" s="32"/>
    </row>
    <row r="29" spans="2:11" ht="6" customHeight="1" x14ac:dyDescent="0.55000000000000004">
      <c r="B29" s="32"/>
      <c r="C29" s="32"/>
      <c r="D29" s="32"/>
      <c r="E29" s="32"/>
      <c r="F29" s="32"/>
      <c r="G29" s="32"/>
      <c r="H29" s="32"/>
      <c r="I29" s="32"/>
      <c r="J29" s="32"/>
      <c r="K29" s="32"/>
    </row>
    <row r="30" spans="2:11" ht="20.05" customHeight="1" x14ac:dyDescent="0.55000000000000004">
      <c r="B30" s="32"/>
      <c r="C30" s="41" t="s">
        <v>119</v>
      </c>
      <c r="D30" s="42"/>
      <c r="E30" s="32"/>
      <c r="F30" s="32"/>
      <c r="G30" s="32"/>
      <c r="H30" s="32"/>
      <c r="I30" s="32"/>
      <c r="J30" s="32"/>
      <c r="K30" s="32"/>
    </row>
    <row r="31" spans="2:11" ht="14.05" customHeight="1" x14ac:dyDescent="0.55000000000000004">
      <c r="B31" s="32"/>
      <c r="C31" s="32"/>
      <c r="D31" s="32"/>
      <c r="E31" s="32"/>
      <c r="F31" s="32"/>
      <c r="G31" s="32"/>
      <c r="H31" s="32"/>
      <c r="I31" s="32"/>
      <c r="J31" s="32"/>
      <c r="K31" s="32"/>
    </row>
    <row r="33" spans="2:2" x14ac:dyDescent="0.55000000000000004">
      <c r="B33" s="35" t="s">
        <v>120</v>
      </c>
    </row>
  </sheetData>
  <mergeCells count="7">
    <mergeCell ref="C26:D26"/>
    <mergeCell ref="C30:D30"/>
    <mergeCell ref="B2:K2"/>
    <mergeCell ref="B3:K3"/>
    <mergeCell ref="D10:D11"/>
    <mergeCell ref="D15:D16"/>
    <mergeCell ref="D19:D20"/>
  </mergeCells>
  <hyperlinks>
    <hyperlink ref="D12" location="'Report (Original)'!A1" display="Go to the report" xr:uid="{00000000-0004-0000-0000-000000000000}"/>
  </hyperlinks>
  <pageMargins left="0.5" right="0.5" top="0.5" bottom="0.5" header="0.3" footer="0.3"/>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4453-49C4-DA44-8DA0-71911C508FC5}">
  <dimension ref="A1:R57"/>
  <sheetViews>
    <sheetView zoomScale="60" zoomScaleNormal="60" workbookViewId="0">
      <selection activeCell="A3" sqref="A3"/>
    </sheetView>
  </sheetViews>
  <sheetFormatPr defaultColWidth="8.83984375" defaultRowHeight="14.4" x14ac:dyDescent="0.55000000000000004"/>
  <cols>
    <col min="1" max="1" width="12" style="1" customWidth="1"/>
    <col min="2" max="2" width="20" style="1" customWidth="1"/>
    <col min="3" max="3" width="23" style="1" customWidth="1"/>
    <col min="4" max="4" width="21" style="1" customWidth="1"/>
    <col min="5" max="6" width="13" style="1" customWidth="1"/>
    <col min="7" max="7" width="6.15625" style="1" customWidth="1"/>
    <col min="8" max="8" width="23" style="1" customWidth="1"/>
    <col min="9" max="9" width="14" style="1" customWidth="1"/>
    <col min="10" max="10" width="8.3125" style="1" customWidth="1"/>
    <col min="11" max="11" width="12" style="1" customWidth="1"/>
    <col min="12" max="12" width="16" style="1" customWidth="1"/>
    <col min="13" max="13" width="11" style="1" customWidth="1"/>
    <col min="14" max="14" width="20" style="1" customWidth="1"/>
    <col min="15" max="15" width="16" style="1" customWidth="1"/>
    <col min="16" max="16" width="4.83984375" style="1" customWidth="1"/>
    <col min="17" max="17" width="28" style="1" customWidth="1"/>
    <col min="18" max="18" width="18" style="1" customWidth="1"/>
    <col min="19" max="16384" width="8.83984375" style="1"/>
  </cols>
  <sheetData>
    <row r="1" spans="1:18" ht="32.049999999999997" customHeight="1" x14ac:dyDescent="0.95">
      <c r="A1" s="18" t="s">
        <v>92</v>
      </c>
    </row>
    <row r="2" spans="1:18" ht="32.049999999999997" customHeight="1" x14ac:dyDescent="0.7">
      <c r="A2" s="2" t="s">
        <v>88</v>
      </c>
      <c r="B2" s="2"/>
      <c r="C2" s="2"/>
      <c r="D2" s="2"/>
      <c r="E2" s="2"/>
      <c r="F2" s="2"/>
      <c r="G2" s="2"/>
      <c r="H2" s="3"/>
      <c r="I2" s="3"/>
      <c r="J2" s="3"/>
      <c r="K2" s="3"/>
      <c r="L2" s="3"/>
      <c r="M2" s="3"/>
      <c r="N2" s="3"/>
      <c r="O2" s="3"/>
      <c r="P2" s="3"/>
      <c r="Q2" s="4"/>
      <c r="R2" s="4"/>
    </row>
    <row r="3" spans="1:18" x14ac:dyDescent="0.55000000000000004">
      <c r="A3" s="5" t="s">
        <v>0</v>
      </c>
      <c r="B3" s="6" t="s">
        <v>1</v>
      </c>
      <c r="C3" s="6" t="s">
        <v>2</v>
      </c>
      <c r="D3" s="6" t="s">
        <v>3</v>
      </c>
      <c r="E3" s="6" t="s">
        <v>4</v>
      </c>
      <c r="F3" s="7" t="s">
        <v>5</v>
      </c>
      <c r="H3" s="3"/>
      <c r="I3" s="3"/>
      <c r="J3" s="3"/>
      <c r="K3" s="3"/>
      <c r="L3" s="3"/>
      <c r="M3" s="3"/>
      <c r="N3" s="21" t="s">
        <v>6</v>
      </c>
      <c r="O3" s="22"/>
      <c r="P3" s="3"/>
    </row>
    <row r="4" spans="1:18" x14ac:dyDescent="0.55000000000000004">
      <c r="A4" s="8">
        <v>46030</v>
      </c>
      <c r="B4" s="9" t="s">
        <v>7</v>
      </c>
      <c r="C4" s="9" t="s">
        <v>8</v>
      </c>
      <c r="D4" s="9" t="s">
        <v>9</v>
      </c>
      <c r="E4" s="25">
        <v>3200</v>
      </c>
      <c r="F4" s="10" t="s">
        <v>10</v>
      </c>
      <c r="H4" s="3"/>
      <c r="I4" s="3"/>
      <c r="J4" s="3"/>
      <c r="K4" s="3"/>
      <c r="L4" s="3"/>
      <c r="M4" s="3"/>
      <c r="N4" s="19" t="s">
        <v>11</v>
      </c>
      <c r="O4" s="27">
        <f>SUM(RevenueTable[Revenue])</f>
        <v>31850</v>
      </c>
      <c r="P4" s="3"/>
      <c r="Q4" s="3"/>
      <c r="R4" s="3"/>
    </row>
    <row r="5" spans="1:18" x14ac:dyDescent="0.55000000000000004">
      <c r="A5" s="8">
        <v>46041</v>
      </c>
      <c r="B5" s="9" t="s">
        <v>12</v>
      </c>
      <c r="C5" s="9" t="s">
        <v>13</v>
      </c>
      <c r="D5" s="9" t="s">
        <v>14</v>
      </c>
      <c r="E5" s="25">
        <v>950</v>
      </c>
      <c r="F5" s="10" t="s">
        <v>10</v>
      </c>
      <c r="H5" s="3"/>
      <c r="I5" s="3"/>
      <c r="J5" s="3"/>
      <c r="K5" s="3"/>
      <c r="L5" s="3"/>
      <c r="M5" s="3"/>
      <c r="N5" s="19" t="s">
        <v>15</v>
      </c>
      <c r="O5" s="27">
        <f>SUM(CostTable[Amount])</f>
        <v>6080</v>
      </c>
      <c r="P5" s="3"/>
    </row>
    <row r="6" spans="1:18" x14ac:dyDescent="0.55000000000000004">
      <c r="A6" s="8">
        <v>46049</v>
      </c>
      <c r="B6" s="9" t="s">
        <v>17</v>
      </c>
      <c r="C6" s="9" t="s">
        <v>18</v>
      </c>
      <c r="D6" s="9" t="s">
        <v>19</v>
      </c>
      <c r="E6" s="25">
        <v>1800</v>
      </c>
      <c r="F6" s="10" t="s">
        <v>10</v>
      </c>
      <c r="H6" s="3"/>
      <c r="I6" s="3"/>
      <c r="J6" s="3"/>
      <c r="K6" s="3"/>
      <c r="L6" s="3"/>
      <c r="M6" s="3"/>
      <c r="N6" s="19" t="s">
        <v>20</v>
      </c>
      <c r="O6" s="27">
        <f>O4-O5</f>
        <v>25770</v>
      </c>
      <c r="P6" s="3"/>
    </row>
    <row r="7" spans="1:18" x14ac:dyDescent="0.55000000000000004">
      <c r="A7" s="8">
        <v>46059</v>
      </c>
      <c r="B7" s="9" t="s">
        <v>21</v>
      </c>
      <c r="C7" s="9" t="s">
        <v>22</v>
      </c>
      <c r="D7" s="9" t="s">
        <v>9</v>
      </c>
      <c r="E7" s="25">
        <v>1600</v>
      </c>
      <c r="F7" s="10" t="s">
        <v>10</v>
      </c>
      <c r="H7" s="3"/>
      <c r="I7" s="3"/>
      <c r="J7" s="3"/>
      <c r="K7" s="3"/>
      <c r="L7" s="3"/>
      <c r="M7" s="3"/>
      <c r="N7" s="19" t="s">
        <v>23</v>
      </c>
      <c r="O7" s="27">
        <f>O6/O4</f>
        <v>0.80910518053375191</v>
      </c>
      <c r="P7" s="3"/>
    </row>
    <row r="8" spans="1:18" x14ac:dyDescent="0.55000000000000004">
      <c r="A8" s="8">
        <v>46067</v>
      </c>
      <c r="B8" s="9" t="s">
        <v>24</v>
      </c>
      <c r="C8" s="9" t="s">
        <v>25</v>
      </c>
      <c r="D8" s="9" t="s">
        <v>26</v>
      </c>
      <c r="E8" s="25">
        <v>1200</v>
      </c>
      <c r="F8" s="10" t="s">
        <v>10</v>
      </c>
      <c r="H8" s="3"/>
      <c r="I8" s="3"/>
      <c r="J8" s="3"/>
      <c r="K8" s="3"/>
      <c r="L8" s="3"/>
      <c r="M8" s="3"/>
      <c r="N8" s="11" t="s">
        <v>27</v>
      </c>
      <c r="O8" s="28">
        <f>SUMIF(F4:F22,"Outstanding",E4:E22)</f>
        <v>4200</v>
      </c>
      <c r="P8" s="3"/>
    </row>
    <row r="9" spans="1:18" x14ac:dyDescent="0.55000000000000004">
      <c r="A9" s="8">
        <v>46077</v>
      </c>
      <c r="B9" s="9" t="s">
        <v>28</v>
      </c>
      <c r="C9" s="9" t="s">
        <v>29</v>
      </c>
      <c r="D9" s="9" t="s">
        <v>14</v>
      </c>
      <c r="E9" s="25">
        <v>2100</v>
      </c>
      <c r="F9" s="10" t="s">
        <v>10</v>
      </c>
      <c r="H9" s="3"/>
      <c r="I9" s="3"/>
      <c r="J9" s="3"/>
      <c r="K9" s="3"/>
      <c r="L9" s="3"/>
      <c r="M9" s="3"/>
      <c r="N9" s="11" t="s">
        <v>52</v>
      </c>
      <c r="O9" s="12">
        <f>COUNTIF(F4:F22,"Outstanding")</f>
        <v>2</v>
      </c>
      <c r="P9" s="3"/>
    </row>
    <row r="10" spans="1:18" x14ac:dyDescent="0.55000000000000004">
      <c r="A10" s="8">
        <v>46085</v>
      </c>
      <c r="B10" s="9" t="s">
        <v>7</v>
      </c>
      <c r="C10" s="9" t="s">
        <v>30</v>
      </c>
      <c r="D10" s="9" t="s">
        <v>19</v>
      </c>
      <c r="E10" s="25">
        <v>1250</v>
      </c>
      <c r="F10" s="10" t="s">
        <v>10</v>
      </c>
      <c r="H10" s="3"/>
      <c r="I10" s="3"/>
      <c r="J10" s="3"/>
      <c r="K10" s="3"/>
      <c r="L10" s="3"/>
      <c r="M10" s="3"/>
      <c r="N10" s="19" t="s">
        <v>90</v>
      </c>
      <c r="O10" s="27" cm="1">
        <f t="array" ref="O10">SUM(E4:E22*(F4:F22="Outstanding")*(_xlfn.DAYS(DATE(2026,6,30),A4:A22)&gt;31))</f>
        <v>1800</v>
      </c>
      <c r="P10" s="3"/>
    </row>
    <row r="11" spans="1:18" x14ac:dyDescent="0.55000000000000004">
      <c r="A11" s="8">
        <v>46099</v>
      </c>
      <c r="B11" s="9" t="s">
        <v>12</v>
      </c>
      <c r="C11" s="9" t="s">
        <v>31</v>
      </c>
      <c r="D11" s="9" t="s">
        <v>26</v>
      </c>
      <c r="E11" s="25">
        <v>1450</v>
      </c>
      <c r="F11" s="10" t="s">
        <v>10</v>
      </c>
      <c r="H11" s="3"/>
      <c r="I11" s="3"/>
      <c r="J11" s="3"/>
      <c r="K11" s="3"/>
      <c r="L11" s="3"/>
      <c r="M11" s="3"/>
      <c r="N11" s="19" t="s">
        <v>91</v>
      </c>
      <c r="O11" s="10" cm="1">
        <f t="array" ref="O11">SUM((F4:F22="Outstanding")*(_xlfn.DAYS(DATE(2026,6,30),A4:A22)&gt;31)*1)</f>
        <v>1</v>
      </c>
      <c r="P11" s="3"/>
    </row>
    <row r="12" spans="1:18" x14ac:dyDescent="0.55000000000000004">
      <c r="A12" s="8">
        <v>46109</v>
      </c>
      <c r="B12" s="9" t="s">
        <v>17</v>
      </c>
      <c r="C12" s="9" t="s">
        <v>32</v>
      </c>
      <c r="D12" s="9" t="s">
        <v>9</v>
      </c>
      <c r="E12" s="25">
        <v>2300</v>
      </c>
      <c r="F12" s="10" t="s">
        <v>10</v>
      </c>
      <c r="H12" s="3"/>
      <c r="I12" s="3"/>
      <c r="J12" s="3"/>
      <c r="K12" s="3"/>
      <c r="L12" s="3"/>
      <c r="M12" s="3"/>
      <c r="N12" s="19" t="s">
        <v>46</v>
      </c>
      <c r="O12" s="27">
        <f>AVERAGE(K19:K24)</f>
        <v>4295</v>
      </c>
      <c r="P12" s="3"/>
      <c r="Q12" s="3"/>
      <c r="R12" s="3"/>
    </row>
    <row r="13" spans="1:18" x14ac:dyDescent="0.55000000000000004">
      <c r="A13" s="8">
        <v>46121</v>
      </c>
      <c r="B13" s="9" t="s">
        <v>21</v>
      </c>
      <c r="C13" s="9" t="s">
        <v>33</v>
      </c>
      <c r="D13" s="9" t="s">
        <v>14</v>
      </c>
      <c r="E13" s="25">
        <v>1350</v>
      </c>
      <c r="F13" s="10" t="s">
        <v>10</v>
      </c>
      <c r="H13" s="3"/>
      <c r="I13" s="3"/>
      <c r="J13" s="3"/>
      <c r="K13" s="3"/>
      <c r="L13" s="3"/>
      <c r="M13" s="3"/>
      <c r="P13" s="3"/>
      <c r="Q13" s="3"/>
      <c r="R13" s="3"/>
    </row>
    <row r="14" spans="1:18" x14ac:dyDescent="0.55000000000000004">
      <c r="A14" s="8">
        <v>46129</v>
      </c>
      <c r="B14" s="9" t="s">
        <v>24</v>
      </c>
      <c r="C14" s="9" t="s">
        <v>35</v>
      </c>
      <c r="D14" s="9" t="s">
        <v>26</v>
      </c>
      <c r="E14" s="25">
        <v>1750</v>
      </c>
      <c r="F14" s="10" t="s">
        <v>10</v>
      </c>
      <c r="H14" s="3"/>
      <c r="I14" s="3"/>
      <c r="J14" s="3"/>
      <c r="K14" s="3"/>
      <c r="L14" s="3"/>
      <c r="M14" s="3"/>
      <c r="N14" s="21" t="s">
        <v>89</v>
      </c>
      <c r="O14" s="22"/>
      <c r="P14" s="3"/>
      <c r="Q14" s="3"/>
      <c r="R14" s="3"/>
    </row>
    <row r="15" spans="1:18" x14ac:dyDescent="0.55000000000000004">
      <c r="A15" s="8">
        <v>46141</v>
      </c>
      <c r="B15" s="9" t="s">
        <v>28</v>
      </c>
      <c r="C15" s="9" t="s">
        <v>36</v>
      </c>
      <c r="D15" s="9" t="s">
        <v>9</v>
      </c>
      <c r="E15" s="25">
        <v>2900</v>
      </c>
      <c r="F15" s="10" t="s">
        <v>10</v>
      </c>
      <c r="H15" s="3"/>
      <c r="I15" s="3"/>
      <c r="J15" s="3"/>
      <c r="K15" s="3"/>
      <c r="L15" s="3"/>
      <c r="M15" s="3"/>
      <c r="N15" s="19" t="s">
        <v>34</v>
      </c>
      <c r="O15" s="27">
        <f>MAX(E4:E22)</f>
        <v>3200</v>
      </c>
      <c r="P15" s="3"/>
      <c r="Q15" s="3"/>
      <c r="R15" s="3"/>
    </row>
    <row r="16" spans="1:18" x14ac:dyDescent="0.55000000000000004">
      <c r="A16" s="8">
        <v>46149</v>
      </c>
      <c r="B16" s="9" t="s">
        <v>7</v>
      </c>
      <c r="C16" s="9" t="s">
        <v>38</v>
      </c>
      <c r="D16" s="9" t="s">
        <v>26</v>
      </c>
      <c r="E16" s="25">
        <v>1400</v>
      </c>
      <c r="F16" s="10" t="s">
        <v>10</v>
      </c>
      <c r="H16" s="3"/>
      <c r="I16" s="3"/>
      <c r="J16" s="3"/>
      <c r="K16" s="3"/>
      <c r="L16" s="3"/>
      <c r="M16" s="3"/>
      <c r="N16" s="19" t="s">
        <v>16</v>
      </c>
      <c r="O16" s="27">
        <f>AVERAGE(E4:E22)</f>
        <v>1769.4444444444443</v>
      </c>
      <c r="P16" s="3"/>
      <c r="Q16" s="3"/>
      <c r="R16" s="3"/>
    </row>
    <row r="17" spans="1:18" x14ac:dyDescent="0.55000000000000004">
      <c r="A17" s="8">
        <v>46158</v>
      </c>
      <c r="B17" s="9" t="s">
        <v>12</v>
      </c>
      <c r="C17" s="9" t="s">
        <v>39</v>
      </c>
      <c r="D17" s="9" t="s">
        <v>14</v>
      </c>
      <c r="E17" s="25">
        <v>1800</v>
      </c>
      <c r="F17" s="10" t="s">
        <v>40</v>
      </c>
      <c r="N17" s="11" t="s">
        <v>37</v>
      </c>
      <c r="O17" s="12">
        <f>COUNTA(H28:H33)</f>
        <v>6</v>
      </c>
      <c r="P17" s="3"/>
      <c r="Q17" s="3"/>
      <c r="R17" s="3"/>
    </row>
    <row r="18" spans="1:18" x14ac:dyDescent="0.55000000000000004">
      <c r="A18" s="8">
        <v>46169</v>
      </c>
      <c r="B18" s="9" t="s">
        <v>17</v>
      </c>
      <c r="C18" s="9" t="s">
        <v>44</v>
      </c>
      <c r="D18" s="9" t="s">
        <v>19</v>
      </c>
      <c r="E18" s="25">
        <v>1650</v>
      </c>
      <c r="F18" s="10" t="s">
        <v>10</v>
      </c>
      <c r="H18" s="21" t="s">
        <v>41</v>
      </c>
      <c r="I18" s="24" t="s">
        <v>4</v>
      </c>
      <c r="J18" s="24" t="s">
        <v>42</v>
      </c>
      <c r="K18" s="24" t="s">
        <v>43</v>
      </c>
      <c r="N18" s="3"/>
      <c r="O18" s="3"/>
      <c r="P18" s="3"/>
      <c r="Q18" s="3"/>
      <c r="R18" s="3"/>
    </row>
    <row r="19" spans="1:18" x14ac:dyDescent="0.55000000000000004">
      <c r="A19" s="8">
        <v>46178</v>
      </c>
      <c r="B19" s="9" t="s">
        <v>21</v>
      </c>
      <c r="C19" s="9" t="s">
        <v>47</v>
      </c>
      <c r="D19" s="9" t="s">
        <v>9</v>
      </c>
      <c r="E19" s="25">
        <v>2400</v>
      </c>
      <c r="F19" s="10" t="s">
        <v>40</v>
      </c>
      <c r="H19" s="19" t="s">
        <v>45</v>
      </c>
      <c r="I19" s="25">
        <f>SUMIFS($E$4:$E$22,$A$4:$A$22,"&gt;="&amp;DATE(2026,1,1),$A$4:$A$22,"&lt;"&amp;DATE(2026,2,1))</f>
        <v>5950</v>
      </c>
      <c r="J19" s="25">
        <f>SUMIFS($E$27:$E$50,$A$27:$A$50,"&gt;="&amp;DATE(2026,1,1),$A$27:$A$50,"&lt;"&amp;DATE(2026,2,1))</f>
        <v>946</v>
      </c>
      <c r="K19" s="25">
        <f t="shared" ref="K19:K24" si="0">I19-J19</f>
        <v>5004</v>
      </c>
      <c r="N19" s="3"/>
      <c r="O19" s="3"/>
      <c r="P19" s="3"/>
      <c r="Q19" s="3"/>
      <c r="R19" s="3"/>
    </row>
    <row r="20" spans="1:18" x14ac:dyDescent="0.55000000000000004">
      <c r="A20" s="8">
        <v>46187</v>
      </c>
      <c r="B20" s="9" t="s">
        <v>24</v>
      </c>
      <c r="C20" s="9" t="s">
        <v>25</v>
      </c>
      <c r="D20" s="9" t="s">
        <v>26</v>
      </c>
      <c r="E20" s="25">
        <v>1200</v>
      </c>
      <c r="F20" s="10" t="s">
        <v>10</v>
      </c>
      <c r="H20" s="19" t="s">
        <v>48</v>
      </c>
      <c r="I20" s="25">
        <f>SUMIFS($E$4:$E$22,$A$4:$A$22,"&gt;="&amp;DATE(2026,2,1),$A$4:$A$22,"&lt;"&amp;DATE(2026,3,1))</f>
        <v>4900</v>
      </c>
      <c r="J20" s="25">
        <f>SUMIFS($E$27:$E$50,$A$27:$A$50,"&gt;="&amp;DATE(2026,2,1),$A$27:$A$50,"&lt;"&amp;DATE(2026,3,1))</f>
        <v>989</v>
      </c>
      <c r="K20" s="25">
        <f t="shared" si="0"/>
        <v>3911</v>
      </c>
      <c r="N20" s="3"/>
      <c r="O20" s="3"/>
      <c r="P20" s="3"/>
      <c r="Q20" s="3"/>
      <c r="R20" s="3"/>
    </row>
    <row r="21" spans="1:18" x14ac:dyDescent="0.55000000000000004">
      <c r="A21" s="8">
        <v>46198</v>
      </c>
      <c r="B21" s="9" t="s">
        <v>28</v>
      </c>
      <c r="C21" s="9" t="s">
        <v>50</v>
      </c>
      <c r="D21" s="9" t="s">
        <v>14</v>
      </c>
      <c r="E21" s="25">
        <v>1550</v>
      </c>
      <c r="F21" s="10" t="s">
        <v>10</v>
      </c>
      <c r="H21" s="19" t="s">
        <v>49</v>
      </c>
      <c r="I21" s="25">
        <f>SUMIFS($E$4:$E$22,$A$4:$A$22,"&gt;="&amp;DATE(2026,3,1),$A$4:$A$22,"&lt;"&amp;DATE(2026,4,1))</f>
        <v>5000</v>
      </c>
      <c r="J21" s="25">
        <f>SUMIFS($E$27:$E$50,$A$27:$A$50,"&gt;="&amp;DATE(2026,3,1),$A$27:$A$50,"&lt;"&amp;DATE(2026,4,1))</f>
        <v>1012</v>
      </c>
      <c r="K21" s="25">
        <f t="shared" si="0"/>
        <v>3988</v>
      </c>
      <c r="N21" s="3"/>
      <c r="O21" s="3"/>
      <c r="P21" s="3"/>
      <c r="Q21" s="3"/>
      <c r="R21" s="3"/>
    </row>
    <row r="22" spans="1:18" x14ac:dyDescent="0.55000000000000004">
      <c r="A22" s="8"/>
      <c r="B22" s="9"/>
      <c r="C22" s="9"/>
      <c r="D22" s="9"/>
      <c r="E22" s="25"/>
      <c r="F22" s="10"/>
      <c r="H22" s="19" t="s">
        <v>51</v>
      </c>
      <c r="I22" s="25">
        <f>SUMIFS($E$4:$E$22,$A$4:$A$22,"&gt;="&amp;DATE(2026,4,1),$A$4:$A$22,"&lt;"&amp;DATE(2026,5,1))</f>
        <v>6000</v>
      </c>
      <c r="J22" s="25">
        <f>SUMIFS($E$27:$E$50,$A$27:$A$50,"&gt;="&amp;DATE(2026,4,1),$A$27:$A$50,"&lt;"&amp;DATE(2026,5,1))</f>
        <v>978</v>
      </c>
      <c r="K22" s="25">
        <f t="shared" si="0"/>
        <v>5022</v>
      </c>
      <c r="N22" s="3"/>
      <c r="O22" s="3"/>
      <c r="P22" s="3"/>
      <c r="Q22" s="3"/>
      <c r="R22" s="3"/>
    </row>
    <row r="23" spans="1:18" x14ac:dyDescent="0.55000000000000004">
      <c r="A23" s="11" t="s">
        <v>54</v>
      </c>
      <c r="B23" s="13"/>
      <c r="C23" s="13"/>
      <c r="D23" s="13"/>
      <c r="E23" s="26">
        <f>SUM(E4:E22)</f>
        <v>31850</v>
      </c>
      <c r="F23" s="12"/>
      <c r="H23" s="19" t="s">
        <v>53</v>
      </c>
      <c r="I23" s="25">
        <f>SUMIFS($E$4:$E$22,$A$4:$A$22,"&gt;="&amp;DATE(2026,5,1),$A$4:$A$22,"&lt;"&amp;DATE(2026,6,1))</f>
        <v>4850</v>
      </c>
      <c r="J23" s="25">
        <f>SUMIFS($E$27:$E$50,$A$27:$A$50,"&gt;="&amp;DATE(2026,5,1),$A$27:$A$50,"&lt;"&amp;DATE(2026,6,1))</f>
        <v>921</v>
      </c>
      <c r="K23" s="25">
        <f t="shared" si="0"/>
        <v>3929</v>
      </c>
      <c r="N23" s="3"/>
      <c r="O23" s="3"/>
      <c r="P23" s="3"/>
      <c r="Q23" s="3"/>
      <c r="R23" s="3"/>
    </row>
    <row r="24" spans="1:18" x14ac:dyDescent="0.55000000000000004">
      <c r="A24" s="3"/>
      <c r="B24" s="3"/>
      <c r="C24" s="3"/>
      <c r="D24" s="3"/>
      <c r="E24" s="3"/>
      <c r="F24" s="3"/>
      <c r="G24" s="3"/>
      <c r="H24" s="19" t="s">
        <v>55</v>
      </c>
      <c r="I24" s="25">
        <f>SUMIFS($E$4:$E$22,$A$4:$A$22,"&gt;="&amp;DATE(2026,6,1),$A$4:$A$22,"&lt;"&amp;DATE(2026,7,1))</f>
        <v>5150</v>
      </c>
      <c r="J24" s="25">
        <f>SUMIFS($E$27:$E$50,$A$27:$A$50,"&gt;="&amp;DATE(2026,6,1),$A$27:$A$50,"&lt;"&amp;DATE(2026,7,1))</f>
        <v>1234</v>
      </c>
      <c r="K24" s="25">
        <f t="shared" si="0"/>
        <v>3916</v>
      </c>
      <c r="N24" s="3"/>
      <c r="O24" s="3"/>
      <c r="P24" s="3"/>
      <c r="Q24" s="3"/>
      <c r="R24" s="3"/>
    </row>
    <row r="25" spans="1:18" ht="29.25" customHeight="1" x14ac:dyDescent="0.7">
      <c r="A25" s="23" t="s">
        <v>56</v>
      </c>
      <c r="B25" s="14"/>
      <c r="C25" s="14"/>
      <c r="D25" s="14"/>
      <c r="E25" s="14"/>
      <c r="F25" s="3"/>
      <c r="G25" s="3"/>
      <c r="H25" s="11" t="s">
        <v>54</v>
      </c>
      <c r="I25" s="26">
        <f>SUM(I19:I24)</f>
        <v>31850</v>
      </c>
      <c r="J25" s="26">
        <f>SUM(J19:J24)</f>
        <v>6080</v>
      </c>
      <c r="K25" s="26">
        <f>SUM(K19:K24)</f>
        <v>25770</v>
      </c>
      <c r="M25" s="3"/>
      <c r="N25" s="3"/>
      <c r="O25" s="3"/>
      <c r="P25" s="3"/>
      <c r="Q25" s="3"/>
      <c r="R25" s="3"/>
    </row>
    <row r="26" spans="1:18" x14ac:dyDescent="0.55000000000000004">
      <c r="A26" s="15" t="s">
        <v>0</v>
      </c>
      <c r="B26" s="16" t="s">
        <v>57</v>
      </c>
      <c r="C26" s="16" t="s">
        <v>58</v>
      </c>
      <c r="D26" s="16" t="s">
        <v>59</v>
      </c>
      <c r="E26" s="17" t="s">
        <v>60</v>
      </c>
      <c r="F26" s="3"/>
      <c r="G26" s="3"/>
      <c r="H26" s="3"/>
      <c r="I26" s="3"/>
      <c r="J26" s="3"/>
      <c r="K26" s="3"/>
      <c r="L26" s="3"/>
      <c r="M26" s="3"/>
      <c r="N26" s="3"/>
      <c r="O26" s="3"/>
      <c r="P26" s="3"/>
    </row>
    <row r="27" spans="1:18" x14ac:dyDescent="0.55000000000000004">
      <c r="A27" s="8">
        <v>46027</v>
      </c>
      <c r="B27" s="9" t="s">
        <v>61</v>
      </c>
      <c r="C27" s="9" t="s">
        <v>62</v>
      </c>
      <c r="D27" s="9" t="s">
        <v>63</v>
      </c>
      <c r="E27" s="27">
        <v>66</v>
      </c>
      <c r="F27" s="3"/>
      <c r="H27" s="21" t="s">
        <v>64</v>
      </c>
      <c r="I27" s="24"/>
      <c r="J27" s="22"/>
      <c r="P27" s="3"/>
    </row>
    <row r="28" spans="1:18" x14ac:dyDescent="0.55000000000000004">
      <c r="A28" s="8">
        <v>46033</v>
      </c>
      <c r="B28" s="9" t="s">
        <v>65</v>
      </c>
      <c r="C28" s="9" t="s">
        <v>66</v>
      </c>
      <c r="D28" s="9" t="s">
        <v>7</v>
      </c>
      <c r="E28" s="27">
        <v>450</v>
      </c>
      <c r="F28" s="3"/>
      <c r="H28" s="19" t="s">
        <v>1</v>
      </c>
      <c r="I28" s="9" t="s">
        <v>4</v>
      </c>
      <c r="J28" s="10" t="s">
        <v>67</v>
      </c>
      <c r="P28" s="3"/>
    </row>
    <row r="29" spans="1:18" x14ac:dyDescent="0.55000000000000004">
      <c r="A29" s="8">
        <v>46043</v>
      </c>
      <c r="B29" s="9" t="s">
        <v>68</v>
      </c>
      <c r="C29" s="9" t="s">
        <v>69</v>
      </c>
      <c r="D29" s="9" t="s">
        <v>63</v>
      </c>
      <c r="E29" s="27">
        <v>180</v>
      </c>
      <c r="F29" s="3"/>
      <c r="H29" s="19" t="s">
        <v>7</v>
      </c>
      <c r="I29" s="25">
        <f t="shared" ref="I29:I34" si="1">SUMIF($B$4:$B$22,H29,$E$4:$E$22)</f>
        <v>5850</v>
      </c>
      <c r="J29" s="20">
        <f>I29/SUM(RevenueTable[Revenue])</f>
        <v>0.18367346938775511</v>
      </c>
      <c r="P29" s="3"/>
    </row>
    <row r="30" spans="1:18" x14ac:dyDescent="0.55000000000000004">
      <c r="A30" s="8">
        <v>46050</v>
      </c>
      <c r="B30" s="9" t="s">
        <v>70</v>
      </c>
      <c r="C30" s="9" t="s">
        <v>71</v>
      </c>
      <c r="D30" s="9" t="s">
        <v>63</v>
      </c>
      <c r="E30" s="27">
        <v>250</v>
      </c>
      <c r="F30" s="3"/>
      <c r="H30" s="19" t="s">
        <v>12</v>
      </c>
      <c r="I30" s="25">
        <f t="shared" si="1"/>
        <v>4200</v>
      </c>
      <c r="J30" s="20">
        <f>I30/SUM(RevenueTable[Revenue])</f>
        <v>0.13186813186813187</v>
      </c>
      <c r="P30" s="3"/>
    </row>
    <row r="31" spans="1:18" x14ac:dyDescent="0.55000000000000004">
      <c r="A31" s="8">
        <v>46057</v>
      </c>
      <c r="B31" s="9" t="s">
        <v>61</v>
      </c>
      <c r="C31" s="9" t="s">
        <v>72</v>
      </c>
      <c r="D31" s="9" t="s">
        <v>63</v>
      </c>
      <c r="E31" s="27">
        <v>74</v>
      </c>
      <c r="F31" s="3"/>
      <c r="H31" s="19" t="s">
        <v>17</v>
      </c>
      <c r="I31" s="25">
        <f t="shared" si="1"/>
        <v>5750</v>
      </c>
      <c r="J31" s="20">
        <f>I31/SUM(RevenueTable[Revenue])</f>
        <v>0.18053375196232338</v>
      </c>
      <c r="K31" s="3"/>
      <c r="L31" s="3"/>
      <c r="M31" s="3"/>
      <c r="N31" s="3"/>
      <c r="O31" s="3"/>
      <c r="P31" s="3"/>
    </row>
    <row r="32" spans="1:18" x14ac:dyDescent="0.55000000000000004">
      <c r="A32" s="8">
        <v>46062</v>
      </c>
      <c r="B32" s="9" t="s">
        <v>65</v>
      </c>
      <c r="C32" s="9" t="s">
        <v>73</v>
      </c>
      <c r="D32" s="9" t="s">
        <v>21</v>
      </c>
      <c r="E32" s="27">
        <v>600</v>
      </c>
      <c r="F32" s="3"/>
      <c r="H32" s="19" t="s">
        <v>21</v>
      </c>
      <c r="I32" s="25">
        <f t="shared" si="1"/>
        <v>5350</v>
      </c>
      <c r="J32" s="20">
        <f>I32/SUM(RevenueTable[Revenue])</f>
        <v>0.16797488226059654</v>
      </c>
      <c r="K32" s="3"/>
      <c r="L32" s="3"/>
      <c r="M32" s="3"/>
      <c r="N32" s="3"/>
      <c r="O32" s="3"/>
      <c r="P32" s="3"/>
    </row>
    <row r="33" spans="1:16" x14ac:dyDescent="0.55000000000000004">
      <c r="A33" s="8">
        <v>46069</v>
      </c>
      <c r="B33" s="9" t="s">
        <v>68</v>
      </c>
      <c r="C33" s="9" t="s">
        <v>74</v>
      </c>
      <c r="D33" s="9" t="s">
        <v>63</v>
      </c>
      <c r="E33" s="27">
        <v>220</v>
      </c>
      <c r="F33" s="3"/>
      <c r="H33" s="19" t="s">
        <v>24</v>
      </c>
      <c r="I33" s="25">
        <f t="shared" si="1"/>
        <v>4150</v>
      </c>
      <c r="J33" s="20">
        <f>I33/SUM(RevenueTable[Revenue])</f>
        <v>0.13029827315541601</v>
      </c>
      <c r="K33" s="3"/>
      <c r="L33" s="3"/>
      <c r="M33" s="3"/>
      <c r="N33" s="3"/>
      <c r="O33" s="3"/>
      <c r="P33" s="3"/>
    </row>
    <row r="34" spans="1:16" x14ac:dyDescent="0.55000000000000004">
      <c r="A34" s="8">
        <v>46079</v>
      </c>
      <c r="B34" s="9" t="s">
        <v>70</v>
      </c>
      <c r="C34" s="9" t="s">
        <v>75</v>
      </c>
      <c r="D34" s="9" t="s">
        <v>63</v>
      </c>
      <c r="E34" s="27">
        <v>95</v>
      </c>
      <c r="F34" s="3"/>
      <c r="H34" s="11" t="s">
        <v>28</v>
      </c>
      <c r="I34" s="26">
        <f t="shared" si="1"/>
        <v>6550</v>
      </c>
      <c r="J34" s="20">
        <f>I34/SUM(RevenueTable[Revenue])</f>
        <v>0.20565149136577707</v>
      </c>
      <c r="K34" s="3"/>
      <c r="L34" s="3"/>
      <c r="M34" s="3"/>
      <c r="N34" s="3"/>
      <c r="O34" s="3"/>
      <c r="P34" s="3"/>
    </row>
    <row r="35" spans="1:16" x14ac:dyDescent="0.55000000000000004">
      <c r="A35" s="8">
        <v>46084</v>
      </c>
      <c r="B35" s="9" t="s">
        <v>61</v>
      </c>
      <c r="C35" s="9" t="s">
        <v>76</v>
      </c>
      <c r="D35" s="9" t="s">
        <v>63</v>
      </c>
      <c r="E35" s="27">
        <v>42</v>
      </c>
      <c r="F35" s="3"/>
      <c r="H35" s="3"/>
      <c r="I35" s="3"/>
      <c r="J35" s="3"/>
      <c r="K35" s="3"/>
      <c r="L35" s="3"/>
      <c r="M35" s="3"/>
      <c r="N35" s="3"/>
      <c r="O35" s="3"/>
      <c r="P35" s="3"/>
    </row>
    <row r="36" spans="1:16" x14ac:dyDescent="0.55000000000000004">
      <c r="A36" s="8">
        <v>46093</v>
      </c>
      <c r="B36" s="9" t="s">
        <v>65</v>
      </c>
      <c r="C36" s="9" t="s">
        <v>77</v>
      </c>
      <c r="D36" s="9" t="s">
        <v>7</v>
      </c>
      <c r="E36" s="27">
        <v>520</v>
      </c>
      <c r="F36" s="3"/>
      <c r="H36" s="21" t="s">
        <v>78</v>
      </c>
      <c r="I36" s="24"/>
      <c r="J36" s="22"/>
      <c r="K36" s="3"/>
      <c r="L36" s="3"/>
      <c r="M36" s="3"/>
      <c r="N36" s="3"/>
      <c r="O36" s="3"/>
      <c r="P36" s="3"/>
    </row>
    <row r="37" spans="1:16" x14ac:dyDescent="0.55000000000000004">
      <c r="A37" s="8">
        <v>46101</v>
      </c>
      <c r="B37" s="9" t="s">
        <v>68</v>
      </c>
      <c r="C37" s="9" t="s">
        <v>79</v>
      </c>
      <c r="D37" s="9" t="s">
        <v>63</v>
      </c>
      <c r="E37" s="27">
        <v>140</v>
      </c>
      <c r="F37" s="3"/>
      <c r="H37" s="19" t="s">
        <v>57</v>
      </c>
      <c r="I37" s="9" t="s">
        <v>60</v>
      </c>
      <c r="J37" s="10" t="s">
        <v>67</v>
      </c>
      <c r="K37" s="3"/>
      <c r="L37" s="3"/>
      <c r="M37" s="3"/>
      <c r="N37" s="3"/>
      <c r="O37" s="3"/>
      <c r="P37" s="3"/>
    </row>
    <row r="38" spans="1:16" x14ac:dyDescent="0.55000000000000004">
      <c r="A38" s="8">
        <v>46110</v>
      </c>
      <c r="B38" s="9" t="s">
        <v>70</v>
      </c>
      <c r="C38" s="9" t="s">
        <v>80</v>
      </c>
      <c r="D38" s="9" t="s">
        <v>63</v>
      </c>
      <c r="E38" s="27">
        <v>310</v>
      </c>
      <c r="F38" s="3"/>
      <c r="H38" s="19" t="s">
        <v>61</v>
      </c>
      <c r="I38" s="25">
        <f>SUMIF($B$27:$B$50,H38,$E$27:$E$50)</f>
        <v>380</v>
      </c>
      <c r="J38" s="20">
        <f>I38/SUM(CostTable[Amount])</f>
        <v>6.25E-2</v>
      </c>
      <c r="K38" s="3"/>
      <c r="L38" s="3"/>
      <c r="M38" s="3"/>
      <c r="N38" s="3"/>
      <c r="O38" s="3"/>
      <c r="P38" s="3"/>
    </row>
    <row r="39" spans="1:16" x14ac:dyDescent="0.55000000000000004">
      <c r="A39" s="8">
        <v>46118</v>
      </c>
      <c r="B39" s="9" t="s">
        <v>61</v>
      </c>
      <c r="C39" s="9" t="s">
        <v>81</v>
      </c>
      <c r="D39" s="9" t="s">
        <v>63</v>
      </c>
      <c r="E39" s="27">
        <v>58</v>
      </c>
      <c r="F39" s="3"/>
      <c r="H39" s="19" t="s">
        <v>65</v>
      </c>
      <c r="I39" s="25">
        <f>SUMIF($B$27:$B$50,H39,$E$27:$E$50)</f>
        <v>3300</v>
      </c>
      <c r="J39" s="20">
        <f>I39/SUM(CostTable[Amount])</f>
        <v>0.54276315789473684</v>
      </c>
      <c r="K39" s="3"/>
      <c r="L39" s="3"/>
      <c r="M39" s="3"/>
      <c r="N39" s="3"/>
      <c r="O39" s="3"/>
      <c r="P39" s="3"/>
    </row>
    <row r="40" spans="1:16" x14ac:dyDescent="0.55000000000000004">
      <c r="A40" s="8">
        <v>46127</v>
      </c>
      <c r="B40" s="9" t="s">
        <v>65</v>
      </c>
      <c r="C40" s="9" t="s">
        <v>82</v>
      </c>
      <c r="D40" s="9" t="s">
        <v>24</v>
      </c>
      <c r="E40" s="27">
        <v>480</v>
      </c>
      <c r="F40" s="3"/>
      <c r="H40" s="19" t="s">
        <v>68</v>
      </c>
      <c r="I40" s="25">
        <f>SUMIF($B$27:$B$50,H40,$E$27:$E$50)</f>
        <v>1100</v>
      </c>
      <c r="J40" s="20">
        <f>I40/SUM(CostTable[Amount])</f>
        <v>0.18092105263157895</v>
      </c>
      <c r="K40" s="3"/>
      <c r="L40" s="3"/>
      <c r="M40" s="3"/>
      <c r="N40" s="3"/>
      <c r="O40" s="3"/>
      <c r="P40" s="3"/>
    </row>
    <row r="41" spans="1:16" x14ac:dyDescent="0.55000000000000004">
      <c r="A41" s="8">
        <v>46134</v>
      </c>
      <c r="B41" s="9" t="s">
        <v>68</v>
      </c>
      <c r="C41" s="9" t="s">
        <v>83</v>
      </c>
      <c r="D41" s="9" t="s">
        <v>63</v>
      </c>
      <c r="E41" s="27">
        <v>190</v>
      </c>
      <c r="F41" s="3"/>
      <c r="H41" s="11" t="s">
        <v>70</v>
      </c>
      <c r="I41" s="26">
        <f>SUMIF($B$27:$B$50,H41,$E$27:$E$50)</f>
        <v>1300</v>
      </c>
      <c r="J41" s="20">
        <f>I41/SUM(CostTable[Amount])</f>
        <v>0.21381578947368421</v>
      </c>
      <c r="K41" s="3"/>
      <c r="L41" s="3"/>
      <c r="M41" s="3"/>
      <c r="N41" s="3"/>
      <c r="O41" s="3"/>
      <c r="P41" s="3"/>
    </row>
    <row r="42" spans="1:16" x14ac:dyDescent="0.55000000000000004">
      <c r="A42" s="8">
        <v>46142</v>
      </c>
      <c r="B42" s="9" t="s">
        <v>70</v>
      </c>
      <c r="C42" s="9" t="s">
        <v>71</v>
      </c>
      <c r="D42" s="9" t="s">
        <v>63</v>
      </c>
      <c r="E42" s="27">
        <v>250</v>
      </c>
      <c r="F42" s="3"/>
      <c r="G42" s="3"/>
      <c r="H42" s="3"/>
      <c r="I42" s="3"/>
      <c r="J42" s="3"/>
      <c r="K42" s="3"/>
      <c r="L42" s="3"/>
      <c r="M42" s="3"/>
      <c r="N42" s="3"/>
      <c r="O42" s="3"/>
      <c r="P42" s="3"/>
    </row>
    <row r="43" spans="1:16" x14ac:dyDescent="0.55000000000000004">
      <c r="A43" s="8">
        <v>46147</v>
      </c>
      <c r="B43" s="9" t="s">
        <v>61</v>
      </c>
      <c r="C43" s="9" t="s">
        <v>62</v>
      </c>
      <c r="D43" s="9" t="s">
        <v>63</v>
      </c>
      <c r="E43" s="27">
        <v>66</v>
      </c>
      <c r="F43" s="3"/>
      <c r="G43" s="3"/>
      <c r="H43" s="3"/>
      <c r="I43" s="3"/>
      <c r="J43" s="3"/>
      <c r="K43" s="3"/>
      <c r="L43" s="3"/>
      <c r="M43" s="3"/>
      <c r="N43" s="3"/>
      <c r="O43" s="3"/>
      <c r="P43" s="3"/>
    </row>
    <row r="44" spans="1:16" x14ac:dyDescent="0.55000000000000004">
      <c r="A44" s="8">
        <v>46155</v>
      </c>
      <c r="B44" s="9" t="s">
        <v>65</v>
      </c>
      <c r="C44" s="9" t="s">
        <v>84</v>
      </c>
      <c r="D44" s="9" t="s">
        <v>17</v>
      </c>
      <c r="E44" s="27">
        <v>550</v>
      </c>
      <c r="F44" s="3"/>
      <c r="G44" s="3"/>
      <c r="H44" s="3"/>
      <c r="I44" s="3"/>
      <c r="J44" s="3"/>
      <c r="K44" s="3"/>
      <c r="L44" s="3"/>
      <c r="M44" s="3"/>
      <c r="N44" s="3"/>
      <c r="O44" s="3"/>
      <c r="P44" s="3"/>
    </row>
    <row r="45" spans="1:16" x14ac:dyDescent="0.55000000000000004">
      <c r="A45" s="8">
        <v>46163</v>
      </c>
      <c r="B45" s="9" t="s">
        <v>68</v>
      </c>
      <c r="C45" s="9" t="s">
        <v>85</v>
      </c>
      <c r="D45" s="9" t="s">
        <v>63</v>
      </c>
      <c r="E45" s="27">
        <v>160</v>
      </c>
      <c r="F45" s="3"/>
      <c r="G45" s="3"/>
      <c r="H45" s="3"/>
      <c r="I45" s="3"/>
      <c r="J45" s="3"/>
      <c r="K45" s="3"/>
      <c r="L45" s="3"/>
      <c r="M45" s="3"/>
      <c r="N45" s="3"/>
      <c r="O45" s="3"/>
      <c r="P45" s="3"/>
    </row>
    <row r="46" spans="1:16" x14ac:dyDescent="0.55000000000000004">
      <c r="A46" s="8">
        <v>46172</v>
      </c>
      <c r="B46" s="9" t="s">
        <v>70</v>
      </c>
      <c r="C46" s="9" t="s">
        <v>86</v>
      </c>
      <c r="D46" s="9" t="s">
        <v>63</v>
      </c>
      <c r="E46" s="27">
        <v>145</v>
      </c>
      <c r="F46" s="3"/>
      <c r="G46" s="3"/>
      <c r="H46" s="3"/>
      <c r="I46" s="3"/>
      <c r="J46" s="3"/>
      <c r="K46" s="3"/>
      <c r="L46" s="3"/>
      <c r="M46" s="3"/>
      <c r="N46" s="3"/>
      <c r="O46" s="3"/>
      <c r="P46" s="3"/>
    </row>
    <row r="47" spans="1:16" x14ac:dyDescent="0.55000000000000004">
      <c r="A47" s="8">
        <v>46177</v>
      </c>
      <c r="B47" s="9" t="s">
        <v>61</v>
      </c>
      <c r="C47" s="9" t="s">
        <v>72</v>
      </c>
      <c r="D47" s="9" t="s">
        <v>63</v>
      </c>
      <c r="E47" s="27">
        <v>74</v>
      </c>
      <c r="F47" s="3"/>
      <c r="G47" s="3"/>
      <c r="H47" s="3"/>
      <c r="I47" s="3"/>
      <c r="J47" s="3"/>
      <c r="K47" s="3"/>
      <c r="L47" s="3"/>
      <c r="M47" s="3"/>
      <c r="N47" s="3"/>
      <c r="O47" s="3"/>
      <c r="P47" s="3"/>
    </row>
    <row r="48" spans="1:16" x14ac:dyDescent="0.55000000000000004">
      <c r="A48" s="8">
        <v>46185</v>
      </c>
      <c r="B48" s="9" t="s">
        <v>65</v>
      </c>
      <c r="C48" s="9" t="s">
        <v>73</v>
      </c>
      <c r="D48" s="9" t="s">
        <v>21</v>
      </c>
      <c r="E48" s="27">
        <v>700</v>
      </c>
      <c r="F48" s="3"/>
      <c r="G48" s="3"/>
      <c r="H48" s="3"/>
      <c r="I48" s="3"/>
      <c r="J48" s="3"/>
      <c r="K48" s="3"/>
      <c r="L48" s="3"/>
      <c r="M48" s="3"/>
      <c r="N48" s="3"/>
      <c r="O48" s="3"/>
      <c r="P48" s="3"/>
    </row>
    <row r="49" spans="1:16" x14ac:dyDescent="0.55000000000000004">
      <c r="A49" s="8">
        <v>46192</v>
      </c>
      <c r="B49" s="9" t="s">
        <v>68</v>
      </c>
      <c r="C49" s="9" t="s">
        <v>87</v>
      </c>
      <c r="D49" s="9" t="s">
        <v>63</v>
      </c>
      <c r="E49" s="27">
        <v>210</v>
      </c>
      <c r="F49" s="3"/>
      <c r="G49" s="3"/>
      <c r="H49" s="3"/>
      <c r="I49" s="3"/>
      <c r="J49" s="3"/>
      <c r="K49" s="3"/>
      <c r="L49" s="3"/>
      <c r="M49" s="3"/>
      <c r="N49" s="3"/>
      <c r="O49" s="3"/>
      <c r="P49" s="3"/>
    </row>
    <row r="50" spans="1:16" x14ac:dyDescent="0.55000000000000004">
      <c r="A50" s="8">
        <v>46201</v>
      </c>
      <c r="B50" s="9" t="s">
        <v>70</v>
      </c>
      <c r="C50" s="9" t="s">
        <v>71</v>
      </c>
      <c r="D50" s="9" t="s">
        <v>63</v>
      </c>
      <c r="E50" s="27">
        <v>250</v>
      </c>
      <c r="F50" s="3"/>
      <c r="G50" s="3"/>
      <c r="H50" s="3"/>
      <c r="I50" s="3"/>
      <c r="J50" s="3"/>
      <c r="K50" s="3"/>
      <c r="L50" s="3"/>
      <c r="M50" s="3"/>
      <c r="N50" s="3"/>
      <c r="O50" s="3"/>
      <c r="P50" s="3"/>
    </row>
    <row r="51" spans="1:16" x14ac:dyDescent="0.55000000000000004">
      <c r="A51" s="11" t="s">
        <v>54</v>
      </c>
      <c r="B51" s="13"/>
      <c r="C51" s="13"/>
      <c r="D51" s="13"/>
      <c r="E51" s="28">
        <f>SUM(E27:E50)</f>
        <v>6080</v>
      </c>
      <c r="F51" s="3"/>
      <c r="G51" s="3"/>
      <c r="H51" s="3"/>
      <c r="I51" s="3"/>
      <c r="J51" s="3"/>
      <c r="K51" s="3"/>
      <c r="L51" s="3"/>
      <c r="M51" s="3"/>
      <c r="N51" s="3"/>
      <c r="O51" s="3"/>
      <c r="P51" s="3"/>
    </row>
    <row r="52" spans="1:16" x14ac:dyDescent="0.55000000000000004">
      <c r="A52" s="3"/>
      <c r="B52" s="3"/>
      <c r="C52" s="3"/>
      <c r="D52" s="3"/>
      <c r="E52" s="3"/>
      <c r="F52" s="3"/>
      <c r="G52" s="3"/>
      <c r="H52" s="3"/>
      <c r="I52" s="3"/>
      <c r="J52" s="3"/>
      <c r="K52" s="3"/>
      <c r="L52" s="3"/>
      <c r="M52" s="3"/>
      <c r="N52" s="3"/>
      <c r="O52" s="3"/>
      <c r="P52" s="3"/>
    </row>
    <row r="53" spans="1:16" x14ac:dyDescent="0.55000000000000004">
      <c r="A53" s="3"/>
      <c r="B53" s="3"/>
      <c r="C53" s="3"/>
      <c r="D53" s="3"/>
      <c r="E53" s="3"/>
      <c r="F53" s="3"/>
      <c r="G53" s="3"/>
      <c r="H53" s="3"/>
      <c r="I53" s="3"/>
      <c r="J53" s="3"/>
      <c r="K53" s="3"/>
      <c r="L53" s="3"/>
      <c r="M53" s="3"/>
      <c r="N53" s="3"/>
      <c r="O53" s="3"/>
      <c r="P53" s="3"/>
    </row>
    <row r="54" spans="1:16" x14ac:dyDescent="0.55000000000000004">
      <c r="A54" s="3"/>
      <c r="B54" s="3"/>
      <c r="C54"/>
      <c r="D54" s="3"/>
      <c r="E54" s="3"/>
      <c r="F54" s="3"/>
      <c r="G54" s="3"/>
      <c r="H54" s="3"/>
      <c r="I54" s="3"/>
      <c r="J54" s="3"/>
      <c r="K54" s="3"/>
      <c r="L54" s="3"/>
      <c r="M54" s="3"/>
      <c r="N54" s="3"/>
      <c r="O54" s="3"/>
      <c r="P54" s="3"/>
    </row>
    <row r="55" spans="1:16" x14ac:dyDescent="0.55000000000000004">
      <c r="A55" s="3"/>
      <c r="B55" s="3"/>
      <c r="C55" s="3"/>
      <c r="D55" s="3"/>
      <c r="E55" s="3"/>
      <c r="F55" s="3"/>
      <c r="G55" s="3"/>
      <c r="H55" s="3"/>
      <c r="I55" s="3"/>
      <c r="J55" s="3"/>
      <c r="K55" s="3"/>
      <c r="L55" s="3"/>
      <c r="M55" s="3"/>
      <c r="N55" s="3"/>
      <c r="O55" s="3"/>
      <c r="P55" s="3"/>
    </row>
    <row r="56" spans="1:16" x14ac:dyDescent="0.55000000000000004">
      <c r="A56" s="3"/>
      <c r="B56" s="3"/>
      <c r="C56" s="3"/>
      <c r="D56" s="3"/>
      <c r="E56" s="3"/>
      <c r="F56" s="3"/>
      <c r="G56" s="3"/>
      <c r="H56" s="3"/>
      <c r="I56" s="3"/>
      <c r="J56" s="3"/>
      <c r="K56" s="3"/>
      <c r="L56" s="3"/>
      <c r="M56" s="3"/>
      <c r="N56" s="3"/>
      <c r="O56" s="3"/>
      <c r="P56" s="3"/>
    </row>
    <row r="57" spans="1:16" x14ac:dyDescent="0.55000000000000004">
      <c r="A57" s="3"/>
      <c r="B57" s="3"/>
      <c r="C57" s="3"/>
      <c r="D57" s="3"/>
      <c r="E57" s="3"/>
      <c r="F57" s="3"/>
      <c r="G57" s="3"/>
      <c r="H57" s="3"/>
      <c r="I57" s="3"/>
      <c r="J57" s="3"/>
      <c r="K57" s="3"/>
      <c r="L57" s="3"/>
      <c r="M57" s="3"/>
      <c r="N57" s="3"/>
      <c r="O57" s="3"/>
      <c r="P57" s="3"/>
    </row>
  </sheetData>
  <pageMargins left="0.7" right="0.7" top="0.75" bottom="0.75" header="0.3" footer="0.3"/>
  <drawing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Report (Original)</vt:lpstr>
    </vt:vector>
  </TitlesOfParts>
  <Company>excelfind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Report (messy) – Excel Design Class</dc:title>
  <dc:creator>excelfind</dc:creator>
  <cp:lastModifiedBy>The Office Lab</cp:lastModifiedBy>
  <dcterms:modified xsi:type="dcterms:W3CDTF">2026-10-25T20:45:08Z</dcterms:modified>
</cp:coreProperties>
</file>